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120" yWindow="285" windowWidth="11355" windowHeight="8520"/>
  </bookViews>
  <sheets>
    <sheet name="Tổng hợp KQ xét tuyển" sheetId="9" r:id="rId1"/>
  </sheets>
  <externalReferences>
    <externalReference r:id="rId2"/>
  </externalReferences>
  <definedNames>
    <definedName name="_xlnm._FilterDatabase" localSheetId="0" hidden="1">#REF!</definedName>
    <definedName name="_xlnm.Print_Titles" localSheetId="0">#REF!</definedName>
  </definedNames>
  <calcPr calcId="144525"/>
</workbook>
</file>

<file path=xl/calcChain.xml><?xml version="1.0" encoding="utf-8"?>
<calcChain xmlns="http://schemas.openxmlformats.org/spreadsheetml/2006/main">
  <c r="H16" i="9" l="1"/>
  <c r="H30" i="9" l="1"/>
  <c r="X30" i="9"/>
  <c r="X31" i="9"/>
  <c r="H33" i="9"/>
  <c r="X33" i="9"/>
  <c r="X53" i="9"/>
  <c r="H36" i="9"/>
  <c r="X36" i="9"/>
  <c r="H12" i="9" l="1"/>
  <c r="J12" i="9" s="1"/>
  <c r="X12" i="9" s="1"/>
  <c r="J14" i="9"/>
  <c r="X14" i="9" s="1"/>
  <c r="J15" i="9"/>
  <c r="X15" i="9" s="1"/>
  <c r="H17" i="9"/>
  <c r="J17" i="9" s="1"/>
  <c r="X17" i="9" s="1"/>
  <c r="J18" i="9"/>
  <c r="X18" i="9" s="1"/>
  <c r="J19" i="9"/>
  <c r="X19" i="9" s="1"/>
  <c r="J20" i="9"/>
  <c r="X20" i="9" s="1"/>
  <c r="J21" i="9"/>
  <c r="X21" i="9" s="1"/>
  <c r="N21" i="9"/>
  <c r="J22" i="9"/>
  <c r="X25" i="9" s="1"/>
  <c r="X22" i="9"/>
  <c r="H23" i="9"/>
  <c r="J23" i="9" s="1"/>
  <c r="X23" i="9" s="1"/>
  <c r="H24" i="9"/>
  <c r="J24" i="9" s="1"/>
  <c r="X24" i="9" s="1"/>
  <c r="J25" i="9"/>
  <c r="J26" i="9"/>
  <c r="X26" i="9" s="1"/>
  <c r="H27" i="9"/>
  <c r="J27" i="9" s="1"/>
  <c r="X27" i="9" s="1"/>
  <c r="H28" i="9"/>
  <c r="J28" i="9" s="1"/>
  <c r="X28" i="9" s="1"/>
  <c r="J29" i="9"/>
  <c r="X29" i="9" s="1"/>
  <c r="H32" i="9"/>
  <c r="J32" i="9" s="1"/>
  <c r="X32" i="9" s="1"/>
  <c r="J34" i="9"/>
  <c r="X34" i="9" s="1"/>
  <c r="J35" i="9"/>
  <c r="X35" i="9" s="1"/>
  <c r="J37" i="9"/>
  <c r="X37" i="9" s="1"/>
  <c r="H38" i="9"/>
  <c r="J38" i="9" s="1"/>
  <c r="X38" i="9" s="1"/>
  <c r="J39" i="9"/>
  <c r="X39" i="9" s="1"/>
  <c r="J40" i="9"/>
  <c r="X40" i="9" s="1"/>
  <c r="J41" i="9"/>
  <c r="H42" i="9"/>
  <c r="J42" i="9" s="1"/>
  <c r="J43" i="9"/>
  <c r="J44" i="9"/>
  <c r="J45" i="9"/>
  <c r="J46" i="9"/>
  <c r="H47" i="9"/>
  <c r="J47" i="9" s="1"/>
  <c r="J48" i="9"/>
  <c r="H49" i="9"/>
  <c r="J49" i="9" s="1"/>
  <c r="X49" i="9" s="1"/>
  <c r="J50" i="9"/>
  <c r="X50" i="9" s="1"/>
  <c r="J51" i="9"/>
  <c r="X51" i="9" s="1"/>
  <c r="J52" i="9"/>
  <c r="X52" i="9" s="1"/>
  <c r="H54" i="9"/>
  <c r="J54" i="9" s="1"/>
  <c r="X54" i="9" s="1"/>
  <c r="J55" i="9"/>
  <c r="Y56" i="9"/>
  <c r="K57" i="9"/>
  <c r="Y60" i="9"/>
  <c r="Y61" i="9"/>
</calcChain>
</file>

<file path=xl/sharedStrings.xml><?xml version="1.0" encoding="utf-8"?>
<sst xmlns="http://schemas.openxmlformats.org/spreadsheetml/2006/main" count="419" uniqueCount="159">
  <si>
    <t>STT</t>
  </si>
  <si>
    <t>Ngày tháng năm sinh</t>
  </si>
  <si>
    <t>Nữ</t>
  </si>
  <si>
    <t>Bậc</t>
  </si>
  <si>
    <t>Hệ số</t>
  </si>
  <si>
    <t>Mã số</t>
  </si>
  <si>
    <t>Tổng cộng danh sách gồm: Ghi số lượng người đề nghị./.</t>
  </si>
  <si>
    <t xml:space="preserve">Lưu ý : </t>
  </si>
  <si>
    <t>Font  Times New Roman</t>
  </si>
  <si>
    <t>Trình độ chuyên môn</t>
  </si>
  <si>
    <t>Ngoại ngữ</t>
  </si>
  <si>
    <t>Tin học</t>
  </si>
  <si>
    <t>C/ chỉ  khác theo CDNN</t>
  </si>
  <si>
    <t>Độc lập - Tự do - Hạnh phúc</t>
  </si>
  <si>
    <t>CỘNG HÒA XÃ HỘI CHỦ NGHĨA VIỆT NAM</t>
  </si>
  <si>
    <t>Nam</t>
  </si>
  <si>
    <t>Chuyên nganh</t>
  </si>
  <si>
    <t>Điểm học tập (Hệ số 1)</t>
  </si>
  <si>
    <t>Điểm tốt nghiệp (Hệ số 1)</t>
  </si>
  <si>
    <t>Điểm sát hạch (Hệ số 2)</t>
  </si>
  <si>
    <t xml:space="preserve">Tổng cộng </t>
  </si>
  <si>
    <t>Chức danh nghề nghiệp đề nghị công nhận</t>
  </si>
  <si>
    <t>Vị trí đăng ký dự tuyển</t>
  </si>
  <si>
    <t>Tên chức danh nghề nghiệp</t>
  </si>
  <si>
    <t>10=7+8+(9*2)</t>
  </si>
  <si>
    <t>Họ và tên thí sinh</t>
  </si>
  <si>
    <t>Cột số 5: Ghi rõ trình độ đào tạo: Trung cấp (TC); cao đẳng (CĐ); Đại học (ĐH); thạc sĩ (Ths); tiến sĩ (TS) …</t>
  </si>
  <si>
    <t>Cốt số 6: Ghi chuyên ngành đào tạo: Bác sĩ,  Điều dưỡng, giáo dục mầm mon, giáo dục tiểu học, xây dựng, trắc địa, môi trường …</t>
  </si>
  <si>
    <t>Cột số 3, 4: 'ngày ngày/tháng tháng/năm năm năm năm</t>
  </si>
  <si>
    <t>(Ký tên và đóng dấu)</t>
  </si>
  <si>
    <t>(ký tên)</t>
  </si>
  <si>
    <t xml:space="preserve">NGƯỜI LẬP BIỂU </t>
  </si>
  <si>
    <t>Tên đơn vị dự tuyển</t>
  </si>
  <si>
    <t>PHÒNG GIÁO DỤC VÀ ĐÀO TẠO</t>
  </si>
  <si>
    <t>(Kèm theo Công văn số           /                   ngày       tháng 9 năm 2016 của Phòng Giáo dục và Đào tạo quận Bình Tân )</t>
  </si>
  <si>
    <t>Kết quả 
(Dự kiến)</t>
  </si>
  <si>
    <t xml:space="preserve">THỦ TRƯỞNG ĐƠN VỊ </t>
  </si>
  <si>
    <t>Lê Thị Ái Vân</t>
  </si>
  <si>
    <t>ĐHSP</t>
  </si>
  <si>
    <t>Ngữ Văn</t>
  </si>
  <si>
    <t>Không trúng tuyển</t>
  </si>
  <si>
    <t>B- Anh</t>
  </si>
  <si>
    <t>B</t>
  </si>
  <si>
    <t xml:space="preserve">GV Văn </t>
  </si>
  <si>
    <t>GVTHCS chính</t>
  </si>
  <si>
    <t>15a201</t>
  </si>
  <si>
    <t>Nguyễn Thị Cẩm Nhung</t>
  </si>
  <si>
    <t>ĐH</t>
  </si>
  <si>
    <t>Vắng</t>
  </si>
  <si>
    <t>A</t>
  </si>
  <si>
    <t>NVSP</t>
  </si>
  <si>
    <t>Trần Thị Diệu Liễu</t>
  </si>
  <si>
    <t>20/02/1982</t>
  </si>
  <si>
    <t>B-Anh</t>
  </si>
  <si>
    <t>Trịnh Thị Duyên</t>
  </si>
  <si>
    <t>Trúng tuyển</t>
  </si>
  <si>
    <t>CSTĐ cấp tỉnh</t>
  </si>
  <si>
    <t>Nguyễn Thị Ngọc Lan</t>
  </si>
  <si>
    <t>CĐSP</t>
  </si>
  <si>
    <t>Ngữ Văn_ Sử</t>
  </si>
  <si>
    <t>Trần Thị Thanh Xuân</t>
  </si>
  <si>
    <t>B - Anh</t>
  </si>
  <si>
    <t>UDCNTT</t>
  </si>
  <si>
    <t>Võ Văn Cẩm</t>
  </si>
  <si>
    <t>Thạc sỹ</t>
  </si>
  <si>
    <t xml:space="preserve"> Toán</t>
  </si>
  <si>
    <t>B1 - Anh</t>
  </si>
  <si>
    <t>NVSP, con TB 4/4</t>
  </si>
  <si>
    <t>GV Toán</t>
  </si>
  <si>
    <t>Nguyễn Văn Minh</t>
  </si>
  <si>
    <t>21/5/1989</t>
  </si>
  <si>
    <t>Toán</t>
  </si>
  <si>
    <t>B1- Anh</t>
  </si>
  <si>
    <t>Đoàn Văn Tuấn Khanh</t>
  </si>
  <si>
    <t>22/1/1987</t>
  </si>
  <si>
    <t>Trần Vĩ Nghĩa</t>
  </si>
  <si>
    <t>27/10/1988</t>
  </si>
  <si>
    <t>Phạm Thị Hằng</t>
  </si>
  <si>
    <t>C- Anh</t>
  </si>
  <si>
    <t>Trần Thị Thanh Thảo</t>
  </si>
  <si>
    <t>Toán- Tin</t>
  </si>
  <si>
    <t>Chu Thị Giang</t>
  </si>
  <si>
    <t>Nguyễn Minh Thùy</t>
  </si>
  <si>
    <t>Bùi Thị Hồng Thắm</t>
  </si>
  <si>
    <t>Nguyễn Hồng Phước</t>
  </si>
  <si>
    <t>25/3/1992</t>
  </si>
  <si>
    <t>Toán-Tin</t>
  </si>
  <si>
    <t>Danh Thị Kim Loan</t>
  </si>
  <si>
    <t>17/03/1988</t>
  </si>
  <si>
    <t>Hoàng Thị Hạnh</t>
  </si>
  <si>
    <t>18/7/1992</t>
  </si>
  <si>
    <t>Trần Thị Thim</t>
  </si>
  <si>
    <t>22/10/1992</t>
  </si>
  <si>
    <t>Bùi Thị Thơm</t>
  </si>
  <si>
    <t>Nguyễn Thị Ánh Hồng</t>
  </si>
  <si>
    <t>Lê Thị Tuyết Hạnh</t>
  </si>
  <si>
    <t>15/7/1992</t>
  </si>
  <si>
    <t>Trần Thị Thanh Bình</t>
  </si>
  <si>
    <t>14/11/1991</t>
  </si>
  <si>
    <t>Đặng Văn Dũng</t>
  </si>
  <si>
    <t>25/7/1986</t>
  </si>
  <si>
    <t>ĐHCần Thơ</t>
  </si>
  <si>
    <t>SP Toán</t>
  </si>
  <si>
    <t>Phạm  Ngọc Liểu</t>
  </si>
  <si>
    <t>27/3/1993</t>
  </si>
  <si>
    <t>Đăng Quảng Ngọc Vy</t>
  </si>
  <si>
    <t>30/9/1994</t>
  </si>
  <si>
    <t>GK, Intel</t>
  </si>
  <si>
    <t>Đào Hồng Nhung</t>
  </si>
  <si>
    <t>17/7/1994</t>
  </si>
  <si>
    <t>Bùi Thị Mận</t>
  </si>
  <si>
    <t>Đào Thị Trang</t>
  </si>
  <si>
    <t>Toán- Lý</t>
  </si>
  <si>
    <t>Ngô Thị Ngọc An</t>
  </si>
  <si>
    <t>14/02/1990</t>
  </si>
  <si>
    <t>Sinh+ KTNN</t>
  </si>
  <si>
    <t>GV Sinh</t>
  </si>
  <si>
    <t>Nguyễn Thị Duyên</t>
  </si>
  <si>
    <t>27/7/1992</t>
  </si>
  <si>
    <t>Sinh</t>
  </si>
  <si>
    <t>Lê Thị Hiền</t>
  </si>
  <si>
    <t>20/8/1988</t>
  </si>
  <si>
    <t>Phan Nguyễn Cẩm Tú</t>
  </si>
  <si>
    <t>30/3/1991</t>
  </si>
  <si>
    <t>Thể dục</t>
  </si>
  <si>
    <t>GVTD</t>
  </si>
  <si>
    <t>Quách Thái Toản</t>
  </si>
  <si>
    <t>15/2/1986</t>
  </si>
  <si>
    <t>Đào Đức Cường</t>
  </si>
  <si>
    <t>19/5/1987</t>
  </si>
  <si>
    <t>Trương Thu Hoa</t>
  </si>
  <si>
    <t>07/05/1992</t>
  </si>
  <si>
    <t>Lê Ngọc Tĩnh</t>
  </si>
  <si>
    <t>Ngô Thị Linh</t>
  </si>
  <si>
    <t>26/7/1993</t>
  </si>
  <si>
    <t>Đặng Ngọc Nhật Hòa</t>
  </si>
  <si>
    <t>Trần Thế Lam</t>
  </si>
  <si>
    <t>14/2/1991</t>
  </si>
  <si>
    <t>Lê Hoàng Sang</t>
  </si>
  <si>
    <t>QĐKN Đảng</t>
  </si>
  <si>
    <t>Nguyễn Minh Em</t>
  </si>
  <si>
    <t>26/7/1992</t>
  </si>
  <si>
    <t>Nguyễn Đức Trung</t>
  </si>
  <si>
    <t>22/10/1993</t>
  </si>
  <si>
    <t>Phạm Thị Lý</t>
  </si>
  <si>
    <t>27/10/1991</t>
  </si>
  <si>
    <t>CĐ</t>
  </si>
  <si>
    <t>Anh văn</t>
  </si>
  <si>
    <t>B-Hoa</t>
  </si>
  <si>
    <t>TRƯỜNG THCS LÊ TẤN BÊ</t>
  </si>
  <si>
    <t>CỦA TRƯỜNG THCS LÊ TẤN BÊ</t>
  </si>
  <si>
    <t>Trường THCS Lê Tấn Bê</t>
  </si>
  <si>
    <t>Bình Tân, ngày    5     tháng    1   năm 2017</t>
  </si>
  <si>
    <t>Kiều Văn Sen</t>
  </si>
  <si>
    <t>Trần Thị Ngọc Bích</t>
  </si>
  <si>
    <t>TỔNG HỢP KẾT QUẢ XÉT TUYỂN VIÊN CHỨC (GIÁO VIÊN) NĂM HỌC 2016 - 2017 (ĐỢT 2)</t>
  </si>
  <si>
    <t>20/9/1993</t>
  </si>
  <si>
    <t>20/1/1985</t>
  </si>
  <si>
    <t>NGữ Văn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</si>
</sst>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₫_-;\-* #,##0.00\ _₫_-;_-* &quot;-&quot;??\ _₫_-;_-@_-"/>
  </numFmts>
  <fonts count="27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i/>
      <sz val="11"/>
      <color theme="0"/>
      <name val="Times New Roman"/>
      <family val="1"/>
    </font>
    <font>
      <sz val="12"/>
      <color theme="0"/>
      <name val="Times New Roman"/>
      <family val="1"/>
    </font>
    <font>
      <sz val="11"/>
      <color theme="0"/>
      <name val="Times New Roman"/>
      <family val="1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b/>
      <sz val="9"/>
      <name val="Times New Roman"/>
      <family val="1"/>
    </font>
    <font>
      <b/>
      <sz val="13"/>
      <color rgb="FFFF0000"/>
      <name val="Times New Roman"/>
      <family val="1"/>
    </font>
    <font>
      <b/>
      <sz val="14"/>
      <name val="Times New Roman"/>
      <family val="1"/>
    </font>
    <font>
      <sz val="12"/>
      <color rgb="FF0033CC"/>
      <name val="Times New Roman"/>
      <family val="1"/>
    </font>
    <font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1">
    <xf numFmtId="0" fontId="0" fillId="0" borderId="0"/>
    <xf numFmtId="16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8" fillId="0" borderId="0"/>
    <xf numFmtId="0" fontId="18" fillId="0" borderId="0"/>
    <xf numFmtId="0" fontId="10" fillId="0" borderId="0"/>
    <xf numFmtId="0" fontId="19" fillId="0" borderId="0"/>
    <xf numFmtId="0" fontId="10" fillId="0" borderId="0"/>
  </cellStyleXfs>
  <cellXfs count="96">
    <xf numFmtId="0" fontId="0" fillId="0" borderId="0" xfId="0"/>
    <xf numFmtId="0" fontId="2" fillId="0" borderId="0" xfId="0" applyFont="1" applyBorder="1"/>
    <xf numFmtId="0" fontId="1" fillId="0" borderId="0" xfId="0" applyFont="1" applyAlignme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6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/>
    <xf numFmtId="0" fontId="13" fillId="2" borderId="0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/>
    </xf>
    <xf numFmtId="0" fontId="16" fillId="0" borderId="0" xfId="0" applyFont="1" applyBorder="1"/>
    <xf numFmtId="0" fontId="11" fillId="2" borderId="9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7" fillId="0" borderId="0" xfId="0" applyFont="1"/>
    <xf numFmtId="0" fontId="5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3" borderId="1" xfId="0" applyFont="1" applyFill="1" applyBorder="1"/>
    <xf numFmtId="0" fontId="21" fillId="0" borderId="7" xfId="0" applyFont="1" applyBorder="1" applyAlignment="1">
      <alignment horizontal="left" vertical="center" shrinkToFit="1"/>
    </xf>
    <xf numFmtId="14" fontId="21" fillId="0" borderId="7" xfId="0" quotePrefix="1" applyNumberFormat="1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14" fontId="21" fillId="0" borderId="7" xfId="0" applyNumberFormat="1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14" fontId="26" fillId="0" borderId="7" xfId="0" applyNumberFormat="1" applyFont="1" applyBorder="1" applyAlignment="1">
      <alignment horizontal="left" vertical="center" shrinkToFit="1"/>
    </xf>
    <xf numFmtId="14" fontId="26" fillId="0" borderId="7" xfId="0" applyNumberFormat="1" applyFont="1" applyBorder="1" applyAlignment="1">
      <alignment horizontal="center" vertical="center" shrinkToFit="1"/>
    </xf>
    <xf numFmtId="1" fontId="26" fillId="0" borderId="7" xfId="0" applyNumberFormat="1" applyFont="1" applyBorder="1" applyAlignment="1">
      <alignment horizontal="center" vertical="center" shrinkToFit="1"/>
    </xf>
    <xf numFmtId="0" fontId="3" fillId="0" borderId="12" xfId="0" applyFont="1" applyBorder="1"/>
    <xf numFmtId="0" fontId="11" fillId="0" borderId="2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3" fillId="0" borderId="3" xfId="0" applyFont="1" applyBorder="1"/>
    <xf numFmtId="0" fontId="3" fillId="0" borderId="2" xfId="0" applyFont="1" applyBorder="1"/>
    <xf numFmtId="0" fontId="3" fillId="0" borderId="7" xfId="0" applyFont="1" applyBorder="1"/>
    <xf numFmtId="0" fontId="11" fillId="0" borderId="11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 shrinkToFit="1"/>
    </xf>
    <xf numFmtId="0" fontId="25" fillId="0" borderId="13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11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3" fillId="0" borderId="10" xfId="0" applyFont="1" applyBorder="1"/>
    <xf numFmtId="0" fontId="3" fillId="0" borderId="11" xfId="0" applyFont="1" applyBorder="1"/>
    <xf numFmtId="0" fontId="11" fillId="2" borderId="2" xfId="0" applyFont="1" applyFill="1" applyBorder="1" applyAlignment="1">
      <alignment horizontal="center" vertical="center" shrinkToFit="1"/>
    </xf>
    <xf numFmtId="14" fontId="21" fillId="0" borderId="11" xfId="0" quotePrefix="1" applyNumberFormat="1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15" xfId="0" applyFont="1" applyBorder="1"/>
    <xf numFmtId="0" fontId="13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  <xf numFmtId="0" fontId="25" fillId="3" borderId="7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25" fillId="0" borderId="1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3" fillId="2" borderId="0" xfId="0" applyFont="1" applyFill="1" applyAlignment="1">
      <alignment horizontal="left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shrinkToFit="1"/>
    </xf>
    <xf numFmtId="0" fontId="3" fillId="2" borderId="6" xfId="0" applyFont="1" applyFill="1" applyBorder="1" applyAlignment="1">
      <alignment horizontal="left" vertical="center" shrinkToFit="1"/>
    </xf>
    <xf numFmtId="0" fontId="6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</cellXfs>
  <cellStyles count="11">
    <cellStyle name="Comma 2" xfId="1"/>
    <cellStyle name="Comma 2 2" xfId="3"/>
    <cellStyle name="Comma 2 3" xfId="4"/>
    <cellStyle name="Normal" xfId="0" builtinId="0"/>
    <cellStyle name="Normal 2" xfId="5"/>
    <cellStyle name="Normal 2 2" xfId="6"/>
    <cellStyle name="Normal 2 4" xfId="7"/>
    <cellStyle name="Normal 2 5" xfId="8"/>
    <cellStyle name="Normal 3" xfId="2"/>
    <cellStyle name="Normal 4" xfId="9"/>
    <cellStyle name="Normal 4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14007</xdr:rowOff>
    </xdr:from>
    <xdr:to>
      <xdr:col>1</xdr:col>
      <xdr:colOff>733425</xdr:colOff>
      <xdr:row>3</xdr:row>
      <xdr:rowOff>15595</xdr:rowOff>
    </xdr:to>
    <xdr:cxnSp macro="">
      <xdr:nvCxnSpPr>
        <xdr:cNvPr id="4" name="Straight Connector 3"/>
        <xdr:cNvCxnSpPr/>
      </xdr:nvCxnSpPr>
      <xdr:spPr>
        <a:xfrm>
          <a:off x="647700" y="499782"/>
          <a:ext cx="5715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47621</xdr:colOff>
      <xdr:row>3</xdr:row>
      <xdr:rowOff>15688</xdr:rowOff>
    </xdr:from>
    <xdr:to>
      <xdr:col>15</xdr:col>
      <xdr:colOff>928964</xdr:colOff>
      <xdr:row>3</xdr:row>
      <xdr:rowOff>17276</xdr:rowOff>
    </xdr:to>
    <xdr:cxnSp macro="">
      <xdr:nvCxnSpPr>
        <xdr:cNvPr id="5" name="Straight Connector 4"/>
        <xdr:cNvCxnSpPr/>
      </xdr:nvCxnSpPr>
      <xdr:spPr>
        <a:xfrm>
          <a:off x="8582021" y="501463"/>
          <a:ext cx="1167093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ch/2016-2017/TUYEN%20DUNG/TUYEN%20DUNG%20DOT%202/DS%20de%20nhap%20lam%20nguon%20in%20bien%20nhan%20tuyen%20dung%20GV%20dot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1_inBN"/>
      <sheetName val="mau 1 kem PL 2 tự động "/>
    </sheetNames>
    <sheetDataSet>
      <sheetData sheetId="0">
        <row r="13">
          <cell r="N13" t="str">
            <v>THCS Lê Tấn Bê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04"/>
  <sheetViews>
    <sheetView tabSelected="1" topLeftCell="A7" zoomScale="85" zoomScaleNormal="85" workbookViewId="0">
      <selection activeCell="O47" sqref="O47"/>
    </sheetView>
  </sheetViews>
  <sheetFormatPr defaultRowHeight="12.75" x14ac:dyDescent="0.2"/>
  <cols>
    <col min="1" max="1" width="5" style="3" customWidth="1"/>
    <col min="2" max="2" width="22.7109375" style="3" customWidth="1"/>
    <col min="3" max="4" width="9.140625" style="3" customWidth="1"/>
    <col min="5" max="5" width="8.140625" style="3" customWidth="1"/>
    <col min="6" max="6" width="15.85546875" style="3" customWidth="1"/>
    <col min="7" max="9" width="6.28515625" style="3" customWidth="1"/>
    <col min="10" max="10" width="7.85546875" style="3" customWidth="1"/>
    <col min="11" max="11" width="15.28515625" style="3" customWidth="1"/>
    <col min="12" max="12" width="6.42578125" style="3" customWidth="1"/>
    <col min="13" max="13" width="5.28515625" style="3" customWidth="1"/>
    <col min="14" max="14" width="16.7109375" style="3" customWidth="1"/>
    <col min="15" max="15" width="11.85546875" style="3" customWidth="1"/>
    <col min="16" max="16" width="17.7109375" style="3" customWidth="1"/>
    <col min="17" max="17" width="8.5703125" style="3" customWidth="1"/>
    <col min="18" max="18" width="4" style="3" customWidth="1"/>
    <col min="19" max="19" width="5.28515625" style="3" customWidth="1"/>
    <col min="20" max="20" width="22.28515625" style="3" customWidth="1"/>
    <col min="21" max="24" width="6.7109375" style="3" hidden="1" customWidth="1"/>
    <col min="25" max="25" width="0" style="3" hidden="1" customWidth="1"/>
    <col min="26" max="16384" width="9.140625" style="3"/>
  </cols>
  <sheetData>
    <row r="1" spans="1:26" s="8" customFormat="1" ht="15.75" customHeight="1" x14ac:dyDescent="0.2">
      <c r="A1" s="20" t="s">
        <v>33</v>
      </c>
      <c r="M1" s="78" t="s">
        <v>14</v>
      </c>
      <c r="N1" s="78"/>
      <c r="O1" s="78"/>
      <c r="P1" s="78"/>
      <c r="Q1" s="78"/>
      <c r="R1" s="78"/>
      <c r="S1" s="78"/>
    </row>
    <row r="2" spans="1:26" s="8" customFormat="1" ht="15.75" customHeight="1" x14ac:dyDescent="0.2">
      <c r="A2" s="20" t="s">
        <v>149</v>
      </c>
      <c r="M2" s="79" t="s">
        <v>13</v>
      </c>
      <c r="N2" s="79"/>
      <c r="O2" s="79"/>
      <c r="P2" s="79"/>
      <c r="Q2" s="79"/>
      <c r="R2" s="79"/>
      <c r="S2" s="79"/>
    </row>
    <row r="3" spans="1:26" s="8" customFormat="1" ht="15.75" customHeight="1" x14ac:dyDescent="0.2">
      <c r="A3" s="20"/>
      <c r="F3" s="73"/>
      <c r="M3" s="30"/>
      <c r="N3" s="30"/>
      <c r="O3" s="30"/>
      <c r="P3" s="30"/>
      <c r="Q3" s="30"/>
      <c r="R3" s="30"/>
      <c r="S3" s="30"/>
    </row>
    <row r="4" spans="1:26" s="8" customFormat="1" ht="15.75" customHeight="1" x14ac:dyDescent="0.2">
      <c r="A4" s="9"/>
      <c r="M4" s="30"/>
      <c r="N4" s="30"/>
      <c r="O4" s="30"/>
      <c r="P4" s="30"/>
      <c r="Q4" s="30"/>
      <c r="R4" s="30"/>
      <c r="S4" s="30"/>
    </row>
    <row r="5" spans="1:26" s="1" customFormat="1" ht="19.5" customHeight="1" x14ac:dyDescent="0.25">
      <c r="A5" s="94" t="s">
        <v>155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</row>
    <row r="6" spans="1:26" s="1" customFormat="1" ht="19.5" customHeight="1" x14ac:dyDescent="0.25">
      <c r="A6" s="94" t="s">
        <v>150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</row>
    <row r="7" spans="1:26" s="23" customFormat="1" ht="20.100000000000001" customHeight="1" x14ac:dyDescent="0.25">
      <c r="A7" s="95" t="s">
        <v>34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</row>
    <row r="8" spans="1:26" ht="9" customHeight="1" x14ac:dyDescent="0.2"/>
    <row r="9" spans="1:26" ht="30.75" customHeight="1" x14ac:dyDescent="0.2">
      <c r="A9" s="81" t="s">
        <v>0</v>
      </c>
      <c r="B9" s="81" t="s">
        <v>25</v>
      </c>
      <c r="C9" s="91" t="s">
        <v>1</v>
      </c>
      <c r="D9" s="91"/>
      <c r="E9" s="92" t="s">
        <v>9</v>
      </c>
      <c r="F9" s="81" t="s">
        <v>16</v>
      </c>
      <c r="G9" s="81" t="s">
        <v>17</v>
      </c>
      <c r="H9" s="81" t="s">
        <v>18</v>
      </c>
      <c r="I9" s="81" t="s">
        <v>19</v>
      </c>
      <c r="J9" s="81" t="s">
        <v>20</v>
      </c>
      <c r="K9" s="81" t="s">
        <v>35</v>
      </c>
      <c r="L9" s="81" t="s">
        <v>10</v>
      </c>
      <c r="M9" s="81" t="s">
        <v>11</v>
      </c>
      <c r="N9" s="81" t="s">
        <v>12</v>
      </c>
      <c r="O9" s="83" t="s">
        <v>21</v>
      </c>
      <c r="P9" s="84"/>
      <c r="Q9" s="84"/>
      <c r="R9" s="84"/>
      <c r="S9" s="85"/>
      <c r="T9" s="86" t="s">
        <v>32</v>
      </c>
      <c r="U9" s="26"/>
      <c r="V9" s="26"/>
      <c r="W9" s="26"/>
      <c r="X9" s="26"/>
      <c r="Y9" s="26"/>
    </row>
    <row r="10" spans="1:26" ht="45.75" customHeight="1" x14ac:dyDescent="0.2">
      <c r="A10" s="82"/>
      <c r="B10" s="82"/>
      <c r="C10" s="32" t="s">
        <v>15</v>
      </c>
      <c r="D10" s="32" t="s">
        <v>2</v>
      </c>
      <c r="E10" s="93"/>
      <c r="F10" s="82"/>
      <c r="G10" s="82"/>
      <c r="H10" s="82"/>
      <c r="I10" s="82"/>
      <c r="J10" s="82"/>
      <c r="K10" s="82"/>
      <c r="L10" s="82"/>
      <c r="M10" s="82"/>
      <c r="N10" s="82"/>
      <c r="O10" s="31" t="s">
        <v>22</v>
      </c>
      <c r="P10" s="31" t="s">
        <v>23</v>
      </c>
      <c r="Q10" s="31" t="s">
        <v>5</v>
      </c>
      <c r="R10" s="31" t="s">
        <v>3</v>
      </c>
      <c r="S10" s="31" t="s">
        <v>4</v>
      </c>
      <c r="T10" s="87"/>
      <c r="U10" s="26"/>
      <c r="V10" s="26"/>
      <c r="W10" s="26"/>
      <c r="X10" s="26"/>
      <c r="Y10" s="26"/>
    </row>
    <row r="11" spans="1:26" ht="18.75" customHeight="1" x14ac:dyDescent="0.2">
      <c r="A11" s="25">
        <v>1</v>
      </c>
      <c r="B11" s="25">
        <v>2</v>
      </c>
      <c r="C11" s="25">
        <v>3</v>
      </c>
      <c r="D11" s="25">
        <v>4</v>
      </c>
      <c r="E11" s="25">
        <v>5</v>
      </c>
      <c r="F11" s="25">
        <v>6</v>
      </c>
      <c r="G11" s="25">
        <v>7</v>
      </c>
      <c r="H11" s="25">
        <v>8</v>
      </c>
      <c r="I11" s="25">
        <v>9</v>
      </c>
      <c r="J11" s="88" t="s">
        <v>24</v>
      </c>
      <c r="K11" s="89"/>
      <c r="L11" s="25">
        <v>11</v>
      </c>
      <c r="M11" s="25">
        <v>12</v>
      </c>
      <c r="N11" s="25">
        <v>13</v>
      </c>
      <c r="O11" s="25">
        <v>14</v>
      </c>
      <c r="P11" s="25">
        <v>15</v>
      </c>
      <c r="Q11" s="25">
        <v>16</v>
      </c>
      <c r="R11" s="25">
        <v>17</v>
      </c>
      <c r="S11" s="25">
        <v>18</v>
      </c>
      <c r="T11" s="25">
        <v>19</v>
      </c>
      <c r="U11" s="26"/>
      <c r="V11" s="26"/>
      <c r="W11" s="26"/>
      <c r="X11" s="26"/>
      <c r="Y11" s="26"/>
    </row>
    <row r="12" spans="1:26" ht="23.25" customHeight="1" x14ac:dyDescent="0.2">
      <c r="A12" s="45">
        <v>1</v>
      </c>
      <c r="B12" s="35" t="s">
        <v>37</v>
      </c>
      <c r="C12" s="36"/>
      <c r="D12" s="36">
        <v>33797</v>
      </c>
      <c r="E12" s="37" t="s">
        <v>38</v>
      </c>
      <c r="F12" s="37" t="s">
        <v>39</v>
      </c>
      <c r="G12" s="37"/>
      <c r="H12" s="45">
        <f>76.4*2</f>
        <v>152.80000000000001</v>
      </c>
      <c r="I12" s="45">
        <v>88</v>
      </c>
      <c r="J12" s="47">
        <f t="shared" ref="J12:J29" si="0">I12+H12+G12</f>
        <v>240.8</v>
      </c>
      <c r="K12" s="47" t="s">
        <v>40</v>
      </c>
      <c r="L12" s="37" t="s">
        <v>41</v>
      </c>
      <c r="M12" s="37" t="s">
        <v>42</v>
      </c>
      <c r="N12" s="37"/>
      <c r="O12" s="37"/>
      <c r="P12" s="37"/>
      <c r="Q12" s="39"/>
      <c r="R12" s="45"/>
      <c r="S12" s="48"/>
      <c r="T12" s="49" t="s">
        <v>151</v>
      </c>
      <c r="U12" s="3">
        <v>53</v>
      </c>
      <c r="V12" s="3">
        <v>138</v>
      </c>
      <c r="W12" s="3">
        <v>268.8</v>
      </c>
      <c r="X12" s="3">
        <f t="shared" ref="X12:X21" si="1">J12-W12</f>
        <v>-28</v>
      </c>
      <c r="Z12" s="43"/>
    </row>
    <row r="13" spans="1:26" ht="23.25" customHeight="1" x14ac:dyDescent="0.2">
      <c r="A13" s="53">
        <v>2</v>
      </c>
      <c r="B13" s="35" t="s">
        <v>46</v>
      </c>
      <c r="C13" s="36"/>
      <c r="D13" s="36" t="s">
        <v>157</v>
      </c>
      <c r="E13" s="37" t="s">
        <v>47</v>
      </c>
      <c r="F13" s="37" t="s">
        <v>158</v>
      </c>
      <c r="G13" s="37">
        <v>6.78</v>
      </c>
      <c r="H13" s="75">
        <v>6.5</v>
      </c>
      <c r="I13" s="53" t="s">
        <v>48</v>
      </c>
      <c r="J13" s="76" t="s">
        <v>48</v>
      </c>
      <c r="K13" s="54" t="s">
        <v>40</v>
      </c>
      <c r="L13" s="37" t="s">
        <v>41</v>
      </c>
      <c r="M13" s="37" t="s">
        <v>49</v>
      </c>
      <c r="N13" s="37" t="s">
        <v>50</v>
      </c>
      <c r="O13" s="37"/>
      <c r="P13" s="37"/>
      <c r="Q13" s="60"/>
      <c r="R13" s="53"/>
      <c r="S13" s="53"/>
      <c r="T13" s="61"/>
      <c r="Z13" s="43"/>
    </row>
    <row r="14" spans="1:26" ht="23.25" customHeight="1" x14ac:dyDescent="0.2">
      <c r="A14" s="52">
        <v>3</v>
      </c>
      <c r="B14" s="35" t="s">
        <v>51</v>
      </c>
      <c r="C14" s="36"/>
      <c r="D14" s="38" t="s">
        <v>52</v>
      </c>
      <c r="E14" s="37" t="s">
        <v>47</v>
      </c>
      <c r="F14" s="37" t="s">
        <v>39</v>
      </c>
      <c r="G14" s="37">
        <v>63.5</v>
      </c>
      <c r="H14" s="56">
        <v>62.5</v>
      </c>
      <c r="I14" s="53">
        <v>84</v>
      </c>
      <c r="J14" s="57">
        <f t="shared" si="0"/>
        <v>210</v>
      </c>
      <c r="K14" s="58" t="s">
        <v>40</v>
      </c>
      <c r="L14" s="37" t="s">
        <v>53</v>
      </c>
      <c r="M14" s="37" t="s">
        <v>49</v>
      </c>
      <c r="N14" s="37" t="s">
        <v>50</v>
      </c>
      <c r="O14" s="37"/>
      <c r="P14" s="37"/>
      <c r="Q14" s="37"/>
      <c r="R14" s="52"/>
      <c r="S14" s="52"/>
      <c r="T14" s="61" t="s">
        <v>151</v>
      </c>
      <c r="U14" s="3">
        <v>77</v>
      </c>
      <c r="V14" s="3">
        <v>149</v>
      </c>
      <c r="W14" s="3">
        <v>300</v>
      </c>
      <c r="X14" s="3">
        <f t="shared" si="1"/>
        <v>-90</v>
      </c>
      <c r="Z14" s="43"/>
    </row>
    <row r="15" spans="1:26" ht="23.25" customHeight="1" x14ac:dyDescent="0.2">
      <c r="A15" s="68">
        <v>4</v>
      </c>
      <c r="B15" s="35" t="s">
        <v>54</v>
      </c>
      <c r="C15" s="64"/>
      <c r="D15" s="64">
        <v>27674</v>
      </c>
      <c r="E15" s="37" t="s">
        <v>38</v>
      </c>
      <c r="F15" s="37" t="s">
        <v>39</v>
      </c>
      <c r="G15" s="37">
        <v>67.3</v>
      </c>
      <c r="H15" s="56">
        <v>65</v>
      </c>
      <c r="I15" s="52">
        <v>124</v>
      </c>
      <c r="J15" s="54">
        <f t="shared" si="0"/>
        <v>256.3</v>
      </c>
      <c r="K15" s="57" t="s">
        <v>55</v>
      </c>
      <c r="L15" s="37" t="s">
        <v>41</v>
      </c>
      <c r="M15" s="59" t="s">
        <v>42</v>
      </c>
      <c r="N15" s="59" t="s">
        <v>56</v>
      </c>
      <c r="O15" s="59" t="s">
        <v>43</v>
      </c>
      <c r="P15" s="37" t="s">
        <v>44</v>
      </c>
      <c r="Q15" s="37" t="s">
        <v>45</v>
      </c>
      <c r="R15" s="56">
        <v>7</v>
      </c>
      <c r="S15" s="56">
        <v>4.32</v>
      </c>
      <c r="T15" s="62" t="s">
        <v>151</v>
      </c>
      <c r="U15" s="3">
        <v>60</v>
      </c>
      <c r="V15" s="3">
        <v>129</v>
      </c>
      <c r="W15" s="3">
        <v>255.9</v>
      </c>
      <c r="X15" s="3">
        <f t="shared" si="1"/>
        <v>0.40000000000000568</v>
      </c>
      <c r="Z15" s="43"/>
    </row>
    <row r="16" spans="1:26" ht="23.25" customHeight="1" x14ac:dyDescent="0.2">
      <c r="A16" s="68">
        <v>5</v>
      </c>
      <c r="B16" s="65" t="s">
        <v>60</v>
      </c>
      <c r="C16" s="64"/>
      <c r="D16" s="64" t="s">
        <v>156</v>
      </c>
      <c r="E16" s="37" t="s">
        <v>58</v>
      </c>
      <c r="F16" s="37" t="s">
        <v>39</v>
      </c>
      <c r="G16" s="37"/>
      <c r="H16" s="53">
        <f>70.5*2</f>
        <v>141</v>
      </c>
      <c r="I16" s="52" t="s">
        <v>48</v>
      </c>
      <c r="J16" s="54" t="s">
        <v>48</v>
      </c>
      <c r="K16" s="57" t="s">
        <v>40</v>
      </c>
      <c r="L16" s="37" t="s">
        <v>53</v>
      </c>
      <c r="M16" s="59" t="s">
        <v>49</v>
      </c>
      <c r="N16" s="59" t="s">
        <v>62</v>
      </c>
      <c r="O16" s="59"/>
      <c r="P16" s="60"/>
      <c r="Q16" s="60"/>
      <c r="R16" s="53"/>
      <c r="S16" s="53"/>
      <c r="T16" s="62"/>
      <c r="Z16" s="43"/>
    </row>
    <row r="17" spans="1:26" ht="23.25" customHeight="1" x14ac:dyDescent="0.2">
      <c r="A17" s="52">
        <v>6</v>
      </c>
      <c r="B17" s="65" t="s">
        <v>57</v>
      </c>
      <c r="C17" s="36"/>
      <c r="D17" s="36">
        <v>34830</v>
      </c>
      <c r="E17" s="37" t="s">
        <v>58</v>
      </c>
      <c r="F17" s="37" t="s">
        <v>59</v>
      </c>
      <c r="G17" s="37"/>
      <c r="H17" s="53">
        <f>75.6*2</f>
        <v>151.19999999999999</v>
      </c>
      <c r="I17" s="56">
        <v>100</v>
      </c>
      <c r="J17" s="57">
        <f t="shared" si="0"/>
        <v>251.2</v>
      </c>
      <c r="K17" s="57" t="s">
        <v>40</v>
      </c>
      <c r="L17" s="37" t="s">
        <v>41</v>
      </c>
      <c r="M17" s="37" t="s">
        <v>42</v>
      </c>
      <c r="N17" s="37"/>
      <c r="O17" s="37"/>
      <c r="P17" s="60"/>
      <c r="Q17" s="60"/>
      <c r="R17" s="53"/>
      <c r="S17" s="53"/>
      <c r="T17" s="62" t="s">
        <v>151</v>
      </c>
      <c r="U17" s="3">
        <v>70</v>
      </c>
      <c r="V17" s="3">
        <v>139</v>
      </c>
      <c r="W17" s="3">
        <v>279.3</v>
      </c>
      <c r="X17" s="3">
        <f t="shared" si="1"/>
        <v>-28.100000000000023</v>
      </c>
      <c r="Z17" s="43"/>
    </row>
    <row r="18" spans="1:26" ht="23.25" customHeight="1" x14ac:dyDescent="0.2">
      <c r="A18" s="52">
        <v>7</v>
      </c>
      <c r="B18" s="35" t="s">
        <v>63</v>
      </c>
      <c r="C18" s="36">
        <v>29743</v>
      </c>
      <c r="D18" s="38"/>
      <c r="E18" s="37" t="s">
        <v>64</v>
      </c>
      <c r="F18" s="37" t="s">
        <v>65</v>
      </c>
      <c r="G18" s="37">
        <v>68.400000000000006</v>
      </c>
      <c r="H18" s="53">
        <v>85</v>
      </c>
      <c r="I18" s="56">
        <v>82</v>
      </c>
      <c r="J18" s="58">
        <f t="shared" si="0"/>
        <v>235.4</v>
      </c>
      <c r="K18" s="58" t="s">
        <v>40</v>
      </c>
      <c r="L18" s="37" t="s">
        <v>66</v>
      </c>
      <c r="M18" s="37" t="s">
        <v>42</v>
      </c>
      <c r="N18" s="37" t="s">
        <v>67</v>
      </c>
      <c r="O18" s="37"/>
      <c r="P18" s="37"/>
      <c r="Q18" s="37"/>
      <c r="R18" s="52"/>
      <c r="S18" s="52"/>
      <c r="T18" s="51" t="s">
        <v>151</v>
      </c>
      <c r="W18" s="3">
        <v>0</v>
      </c>
      <c r="X18" s="3">
        <f t="shared" si="1"/>
        <v>235.4</v>
      </c>
      <c r="Z18" s="43"/>
    </row>
    <row r="19" spans="1:26" ht="23.25" customHeight="1" x14ac:dyDescent="0.2">
      <c r="A19" s="68">
        <v>8</v>
      </c>
      <c r="B19" s="35" t="s">
        <v>69</v>
      </c>
      <c r="C19" s="36" t="s">
        <v>70</v>
      </c>
      <c r="D19" s="38"/>
      <c r="E19" s="37" t="s">
        <v>64</v>
      </c>
      <c r="F19" s="37" t="s">
        <v>71</v>
      </c>
      <c r="G19" s="37">
        <v>78</v>
      </c>
      <c r="H19" s="56">
        <v>86</v>
      </c>
      <c r="I19" s="53">
        <v>91</v>
      </c>
      <c r="J19" s="58">
        <f t="shared" si="0"/>
        <v>255</v>
      </c>
      <c r="K19" s="58" t="s">
        <v>40</v>
      </c>
      <c r="L19" s="37" t="s">
        <v>72</v>
      </c>
      <c r="M19" s="37" t="s">
        <v>49</v>
      </c>
      <c r="N19" s="37"/>
      <c r="O19" s="37"/>
      <c r="P19" s="37"/>
      <c r="Q19" s="37"/>
      <c r="R19" s="52"/>
      <c r="S19" s="56"/>
      <c r="T19" s="61" t="s">
        <v>151</v>
      </c>
      <c r="U19" s="3">
        <v>140</v>
      </c>
      <c r="V19" s="3">
        <v>153</v>
      </c>
      <c r="W19" s="3">
        <v>293</v>
      </c>
      <c r="X19" s="3">
        <f t="shared" si="1"/>
        <v>-38</v>
      </c>
      <c r="Z19" s="43"/>
    </row>
    <row r="20" spans="1:26" ht="23.25" customHeight="1" x14ac:dyDescent="0.2">
      <c r="A20" s="56">
        <v>9</v>
      </c>
      <c r="B20" s="35" t="s">
        <v>73</v>
      </c>
      <c r="C20" s="36" t="s">
        <v>74</v>
      </c>
      <c r="D20" s="36"/>
      <c r="E20" s="37" t="s">
        <v>64</v>
      </c>
      <c r="F20" s="37" t="s">
        <v>71</v>
      </c>
      <c r="G20" s="37">
        <v>70.099999999999994</v>
      </c>
      <c r="H20" s="56">
        <v>79</v>
      </c>
      <c r="I20" s="52">
        <v>112</v>
      </c>
      <c r="J20" s="77">
        <f t="shared" si="0"/>
        <v>261.10000000000002</v>
      </c>
      <c r="K20" s="58" t="s">
        <v>40</v>
      </c>
      <c r="L20" s="37" t="s">
        <v>72</v>
      </c>
      <c r="M20" s="37" t="s">
        <v>42</v>
      </c>
      <c r="N20" s="37"/>
      <c r="O20" s="37" t="s">
        <v>68</v>
      </c>
      <c r="P20" s="37" t="s">
        <v>44</v>
      </c>
      <c r="Q20" s="37" t="s">
        <v>45</v>
      </c>
      <c r="R20" s="52">
        <v>2</v>
      </c>
      <c r="S20" s="56">
        <v>2.67</v>
      </c>
      <c r="T20" s="62" t="s">
        <v>151</v>
      </c>
      <c r="U20" s="3">
        <v>78</v>
      </c>
      <c r="V20" s="3">
        <v>143</v>
      </c>
      <c r="W20" s="3">
        <v>294.5</v>
      </c>
      <c r="X20" s="3">
        <f t="shared" si="1"/>
        <v>-33.399999999999977</v>
      </c>
      <c r="Z20" s="43"/>
    </row>
    <row r="21" spans="1:26" ht="23.25" customHeight="1" x14ac:dyDescent="0.2">
      <c r="A21" s="69">
        <v>10</v>
      </c>
      <c r="B21" s="40" t="s">
        <v>75</v>
      </c>
      <c r="C21" s="41" t="s">
        <v>76</v>
      </c>
      <c r="D21" s="41"/>
      <c r="E21" s="41" t="s">
        <v>64</v>
      </c>
      <c r="F21" s="41" t="s">
        <v>71</v>
      </c>
      <c r="G21" s="42">
        <v>69</v>
      </c>
      <c r="H21" s="56">
        <v>89</v>
      </c>
      <c r="I21" s="52">
        <v>84</v>
      </c>
      <c r="J21" s="57">
        <f t="shared" si="0"/>
        <v>242</v>
      </c>
      <c r="K21" s="57" t="s">
        <v>40</v>
      </c>
      <c r="L21" s="41" t="s">
        <v>53</v>
      </c>
      <c r="M21" s="41" t="s">
        <v>49</v>
      </c>
      <c r="N21" s="41" t="str">
        <f>IF(LEN([1]M1_inBN!N13)=0,"",[1]M1_inBN!N13)</f>
        <v>THCS Lê Tấn Bê</v>
      </c>
      <c r="O21" s="41"/>
      <c r="P21" s="41"/>
      <c r="Q21" s="41"/>
      <c r="R21" s="52"/>
      <c r="S21" s="53"/>
      <c r="T21" s="62" t="s">
        <v>151</v>
      </c>
      <c r="U21" s="3">
        <v>70</v>
      </c>
      <c r="V21" s="3">
        <v>135</v>
      </c>
      <c r="W21" s="3">
        <v>290.39999999999998</v>
      </c>
      <c r="X21" s="3">
        <f t="shared" si="1"/>
        <v>-48.399999999999977</v>
      </c>
      <c r="Z21" s="43"/>
    </row>
    <row r="22" spans="1:26" ht="23.25" customHeight="1" x14ac:dyDescent="0.2">
      <c r="A22" s="56">
        <v>11</v>
      </c>
      <c r="B22" s="35" t="s">
        <v>77</v>
      </c>
      <c r="C22" s="36"/>
      <c r="D22" s="36">
        <v>29930</v>
      </c>
      <c r="E22" s="37" t="s">
        <v>47</v>
      </c>
      <c r="F22" s="37" t="s">
        <v>71</v>
      </c>
      <c r="G22" s="37">
        <v>60.6</v>
      </c>
      <c r="H22" s="56">
        <v>62.5</v>
      </c>
      <c r="I22" s="21">
        <v>42</v>
      </c>
      <c r="J22" s="57">
        <f t="shared" si="0"/>
        <v>165.1</v>
      </c>
      <c r="K22" s="57" t="s">
        <v>40</v>
      </c>
      <c r="L22" s="37" t="s">
        <v>78</v>
      </c>
      <c r="M22" s="37" t="s">
        <v>42</v>
      </c>
      <c r="N22" s="37" t="s">
        <v>50</v>
      </c>
      <c r="O22" s="37"/>
      <c r="P22" s="37"/>
      <c r="Q22" s="37"/>
      <c r="R22" s="52"/>
      <c r="S22" s="52"/>
      <c r="T22" s="62" t="s">
        <v>151</v>
      </c>
      <c r="W22" s="3">
        <v>0</v>
      </c>
      <c r="X22" s="3" t="e">
        <f>#REF!-W22</f>
        <v>#REF!</v>
      </c>
      <c r="Z22" s="43"/>
    </row>
    <row r="23" spans="1:26" ht="23.25" customHeight="1" x14ac:dyDescent="0.2">
      <c r="A23" s="66">
        <v>12</v>
      </c>
      <c r="B23" s="35" t="s">
        <v>79</v>
      </c>
      <c r="C23" s="36"/>
      <c r="D23" s="36">
        <v>29099</v>
      </c>
      <c r="E23" s="37" t="s">
        <v>47</v>
      </c>
      <c r="F23" s="37" t="s">
        <v>80</v>
      </c>
      <c r="G23" s="37"/>
      <c r="H23" s="56">
        <f>60.9*2</f>
        <v>121.8</v>
      </c>
      <c r="I23" s="53">
        <v>86</v>
      </c>
      <c r="J23" s="54">
        <f t="shared" si="0"/>
        <v>207.8</v>
      </c>
      <c r="K23" s="54" t="s">
        <v>40</v>
      </c>
      <c r="L23" s="37" t="s">
        <v>41</v>
      </c>
      <c r="M23" s="37" t="s">
        <v>47</v>
      </c>
      <c r="N23" s="37" t="s">
        <v>50</v>
      </c>
      <c r="O23" s="37"/>
      <c r="P23" s="37"/>
      <c r="Q23" s="37"/>
      <c r="R23" s="52"/>
      <c r="S23" s="52"/>
      <c r="T23" s="62" t="s">
        <v>151</v>
      </c>
      <c r="U23" s="3">
        <v>144.4</v>
      </c>
      <c r="V23" s="3">
        <v>134</v>
      </c>
      <c r="W23" s="3">
        <v>278.39999999999998</v>
      </c>
      <c r="X23" s="3">
        <f>J23-W23</f>
        <v>-70.599999999999966</v>
      </c>
      <c r="Z23" s="43"/>
    </row>
    <row r="24" spans="1:26" ht="23.25" customHeight="1" x14ac:dyDescent="0.2">
      <c r="A24" s="52">
        <v>13</v>
      </c>
      <c r="B24" s="35" t="s">
        <v>81</v>
      </c>
      <c r="C24" s="36"/>
      <c r="D24" s="36">
        <v>34250</v>
      </c>
      <c r="E24" s="37" t="s">
        <v>47</v>
      </c>
      <c r="F24" s="37" t="s">
        <v>71</v>
      </c>
      <c r="G24" s="37"/>
      <c r="H24" s="53">
        <f>75.6*2</f>
        <v>151.19999999999999</v>
      </c>
      <c r="I24" s="52">
        <v>84</v>
      </c>
      <c r="J24" s="57">
        <f t="shared" si="0"/>
        <v>235.2</v>
      </c>
      <c r="K24" s="57" t="s">
        <v>40</v>
      </c>
      <c r="L24" s="37" t="s">
        <v>41</v>
      </c>
      <c r="M24" s="37" t="s">
        <v>42</v>
      </c>
      <c r="N24" s="37"/>
      <c r="O24" s="37"/>
      <c r="P24" s="37"/>
      <c r="Q24" s="37"/>
      <c r="R24" s="52"/>
      <c r="S24" s="52"/>
      <c r="T24" s="62" t="s">
        <v>151</v>
      </c>
      <c r="U24" s="3">
        <v>70</v>
      </c>
      <c r="V24" s="3">
        <v>140</v>
      </c>
      <c r="W24" s="3">
        <v>281</v>
      </c>
      <c r="X24" s="3">
        <f>J24-W24</f>
        <v>-45.800000000000011</v>
      </c>
      <c r="Z24" s="43"/>
    </row>
    <row r="25" spans="1:26" ht="23.25" customHeight="1" x14ac:dyDescent="0.2">
      <c r="A25" s="68">
        <v>14</v>
      </c>
      <c r="B25" s="35" t="s">
        <v>82</v>
      </c>
      <c r="C25" s="36"/>
      <c r="D25" s="38">
        <v>32358</v>
      </c>
      <c r="E25" s="37" t="s">
        <v>47</v>
      </c>
      <c r="F25" s="37" t="s">
        <v>71</v>
      </c>
      <c r="G25" s="37">
        <v>65.099999999999994</v>
      </c>
      <c r="H25" s="52">
        <v>80</v>
      </c>
      <c r="I25" s="56">
        <v>71</v>
      </c>
      <c r="J25" s="57">
        <f t="shared" si="0"/>
        <v>216.1</v>
      </c>
      <c r="K25" s="57" t="s">
        <v>40</v>
      </c>
      <c r="L25" s="37" t="s">
        <v>41</v>
      </c>
      <c r="M25" s="37" t="s">
        <v>42</v>
      </c>
      <c r="N25" s="37" t="s">
        <v>50</v>
      </c>
      <c r="O25" s="37"/>
      <c r="P25" s="37"/>
      <c r="Q25" s="37"/>
      <c r="R25" s="52"/>
      <c r="S25" s="52"/>
      <c r="T25" s="62" t="s">
        <v>151</v>
      </c>
      <c r="U25" s="3">
        <v>148.6</v>
      </c>
      <c r="V25" s="3">
        <v>124</v>
      </c>
      <c r="W25" s="3">
        <v>272.60000000000002</v>
      </c>
      <c r="X25" s="3">
        <f>J22-W25</f>
        <v>-107.50000000000003</v>
      </c>
      <c r="Z25" s="43"/>
    </row>
    <row r="26" spans="1:26" ht="23.25" customHeight="1" x14ac:dyDescent="0.2">
      <c r="A26" s="52">
        <v>15</v>
      </c>
      <c r="B26" s="35" t="s">
        <v>83</v>
      </c>
      <c r="C26" s="36"/>
      <c r="D26" s="38">
        <v>33757</v>
      </c>
      <c r="E26" s="37" t="s">
        <v>38</v>
      </c>
      <c r="F26" s="37" t="s">
        <v>71</v>
      </c>
      <c r="G26" s="37">
        <v>72.5</v>
      </c>
      <c r="H26" s="52">
        <v>85</v>
      </c>
      <c r="I26" s="56">
        <v>114</v>
      </c>
      <c r="J26" s="74">
        <f t="shared" si="0"/>
        <v>271.5</v>
      </c>
      <c r="K26" s="57" t="s">
        <v>55</v>
      </c>
      <c r="L26" s="37" t="s">
        <v>41</v>
      </c>
      <c r="M26" s="37" t="s">
        <v>42</v>
      </c>
      <c r="N26" s="37"/>
      <c r="O26" s="37"/>
      <c r="P26" s="37"/>
      <c r="Q26" s="37"/>
      <c r="R26" s="56"/>
      <c r="S26" s="52"/>
      <c r="T26" s="62" t="s">
        <v>151</v>
      </c>
      <c r="U26" s="3">
        <v>58</v>
      </c>
      <c r="V26" s="3">
        <v>166</v>
      </c>
      <c r="W26" s="3">
        <v>288</v>
      </c>
      <c r="X26" s="3">
        <f t="shared" ref="X26:X40" si="2">J26-W26</f>
        <v>-16.5</v>
      </c>
      <c r="Z26" s="43"/>
    </row>
    <row r="27" spans="1:26" ht="23.25" customHeight="1" x14ac:dyDescent="0.2">
      <c r="A27" s="70">
        <v>16</v>
      </c>
      <c r="B27" s="35" t="s">
        <v>84</v>
      </c>
      <c r="C27" s="38"/>
      <c r="D27" s="36" t="s">
        <v>85</v>
      </c>
      <c r="E27" s="37" t="s">
        <v>47</v>
      </c>
      <c r="F27" s="37" t="s">
        <v>86</v>
      </c>
      <c r="G27" s="37"/>
      <c r="H27" s="52">
        <f>63.8*2</f>
        <v>127.6</v>
      </c>
      <c r="I27" s="53">
        <v>86</v>
      </c>
      <c r="J27" s="57">
        <f t="shared" si="0"/>
        <v>213.6</v>
      </c>
      <c r="K27" s="54" t="s">
        <v>40</v>
      </c>
      <c r="L27" s="37" t="s">
        <v>41</v>
      </c>
      <c r="M27" s="37" t="s">
        <v>42</v>
      </c>
      <c r="N27" s="37"/>
      <c r="O27" s="37"/>
      <c r="P27" s="37"/>
      <c r="Q27" s="37"/>
      <c r="R27" s="56"/>
      <c r="S27" s="52"/>
      <c r="T27" s="62" t="s">
        <v>151</v>
      </c>
      <c r="U27" s="3">
        <v>65</v>
      </c>
      <c r="V27" s="3">
        <v>157</v>
      </c>
      <c r="W27" s="3">
        <v>288</v>
      </c>
      <c r="X27" s="3">
        <f t="shared" si="2"/>
        <v>-74.400000000000006</v>
      </c>
      <c r="Z27" s="43"/>
    </row>
    <row r="28" spans="1:26" ht="23.25" customHeight="1" x14ac:dyDescent="0.2">
      <c r="A28" s="56">
        <v>17</v>
      </c>
      <c r="B28" s="35" t="s">
        <v>87</v>
      </c>
      <c r="C28" s="36"/>
      <c r="D28" s="38" t="s">
        <v>88</v>
      </c>
      <c r="E28" s="37" t="s">
        <v>47</v>
      </c>
      <c r="F28" s="37" t="s">
        <v>71</v>
      </c>
      <c r="G28" s="37"/>
      <c r="H28" s="56">
        <f>65*2</f>
        <v>130</v>
      </c>
      <c r="I28" s="52">
        <v>86</v>
      </c>
      <c r="J28" s="54">
        <f t="shared" si="0"/>
        <v>216</v>
      </c>
      <c r="K28" s="58" t="s">
        <v>40</v>
      </c>
      <c r="L28" s="37" t="s">
        <v>53</v>
      </c>
      <c r="M28" s="37" t="s">
        <v>49</v>
      </c>
      <c r="N28" s="37"/>
      <c r="O28" s="37"/>
      <c r="P28" s="37"/>
      <c r="Q28" s="37"/>
      <c r="R28" s="56"/>
      <c r="S28" s="52"/>
      <c r="T28" s="62" t="s">
        <v>151</v>
      </c>
      <c r="U28" s="3">
        <v>152.4</v>
      </c>
      <c r="V28" s="3">
        <v>144</v>
      </c>
      <c r="W28" s="3">
        <v>296.39999999999998</v>
      </c>
      <c r="X28" s="3">
        <f t="shared" si="2"/>
        <v>-80.399999999999977</v>
      </c>
      <c r="Z28" s="43"/>
    </row>
    <row r="29" spans="1:26" ht="23.25" customHeight="1" x14ac:dyDescent="0.2">
      <c r="A29" s="70">
        <v>18</v>
      </c>
      <c r="B29" s="35" t="s">
        <v>89</v>
      </c>
      <c r="C29" s="36"/>
      <c r="D29" s="38" t="s">
        <v>90</v>
      </c>
      <c r="E29" s="37" t="s">
        <v>38</v>
      </c>
      <c r="F29" s="37" t="s">
        <v>71</v>
      </c>
      <c r="G29" s="37"/>
      <c r="H29" s="53">
        <v>140</v>
      </c>
      <c r="I29" s="52">
        <v>86</v>
      </c>
      <c r="J29" s="58">
        <f t="shared" si="0"/>
        <v>226</v>
      </c>
      <c r="K29" s="58" t="s">
        <v>40</v>
      </c>
      <c r="L29" s="37" t="s">
        <v>53</v>
      </c>
      <c r="M29" s="37" t="s">
        <v>49</v>
      </c>
      <c r="N29" s="37"/>
      <c r="O29" s="37"/>
      <c r="P29" s="37"/>
      <c r="Q29" s="37"/>
      <c r="R29" s="53"/>
      <c r="S29" s="52"/>
      <c r="T29" s="62" t="s">
        <v>151</v>
      </c>
      <c r="U29" s="3">
        <v>100</v>
      </c>
      <c r="V29" s="3">
        <v>130</v>
      </c>
      <c r="W29" s="3">
        <v>230</v>
      </c>
      <c r="X29" s="3">
        <f t="shared" si="2"/>
        <v>-4</v>
      </c>
      <c r="Z29" s="43"/>
    </row>
    <row r="30" spans="1:26" ht="23.25" customHeight="1" x14ac:dyDescent="0.2">
      <c r="A30" s="53">
        <v>19</v>
      </c>
      <c r="B30" s="35" t="s">
        <v>91</v>
      </c>
      <c r="C30" s="36"/>
      <c r="D30" s="38" t="s">
        <v>92</v>
      </c>
      <c r="E30" s="37" t="s">
        <v>47</v>
      </c>
      <c r="F30" s="37" t="s">
        <v>71</v>
      </c>
      <c r="G30" s="37"/>
      <c r="H30" s="56">
        <f>66.3*2</f>
        <v>132.6</v>
      </c>
      <c r="I30" s="52" t="s">
        <v>48</v>
      </c>
      <c r="J30" s="57" t="s">
        <v>48</v>
      </c>
      <c r="K30" s="58" t="s">
        <v>40</v>
      </c>
      <c r="L30" s="37" t="s">
        <v>53</v>
      </c>
      <c r="M30" s="37" t="s">
        <v>42</v>
      </c>
      <c r="N30" s="37" t="s">
        <v>50</v>
      </c>
      <c r="O30" s="37"/>
      <c r="P30" s="37"/>
      <c r="Q30" s="37"/>
      <c r="R30" s="56"/>
      <c r="S30" s="52"/>
      <c r="T30" s="51" t="s">
        <v>151</v>
      </c>
      <c r="U30" s="3">
        <v>84</v>
      </c>
      <c r="V30" s="3">
        <v>116</v>
      </c>
      <c r="W30" s="3">
        <v>281</v>
      </c>
      <c r="X30" s="3" t="e">
        <f t="shared" si="2"/>
        <v>#VALUE!</v>
      </c>
      <c r="Z30" s="43"/>
    </row>
    <row r="31" spans="1:26" ht="23.25" customHeight="1" x14ac:dyDescent="0.2">
      <c r="A31" s="70">
        <v>20</v>
      </c>
      <c r="B31" s="35" t="s">
        <v>93</v>
      </c>
      <c r="C31" s="36"/>
      <c r="D31" s="38">
        <v>32204</v>
      </c>
      <c r="E31" s="37" t="s">
        <v>38</v>
      </c>
      <c r="F31" s="37" t="s">
        <v>71</v>
      </c>
      <c r="G31" s="37"/>
      <c r="H31" s="53">
        <v>140</v>
      </c>
      <c r="I31" s="52" t="s">
        <v>48</v>
      </c>
      <c r="J31" s="54" t="s">
        <v>48</v>
      </c>
      <c r="K31" s="58" t="s">
        <v>40</v>
      </c>
      <c r="L31" s="37" t="s">
        <v>53</v>
      </c>
      <c r="M31" s="37" t="s">
        <v>42</v>
      </c>
      <c r="N31" s="37"/>
      <c r="O31" s="37"/>
      <c r="P31" s="37"/>
      <c r="Q31" s="37"/>
      <c r="R31" s="56"/>
      <c r="S31" s="56"/>
      <c r="T31" s="61" t="s">
        <v>151</v>
      </c>
      <c r="U31" s="3">
        <v>70</v>
      </c>
      <c r="V31" s="3">
        <v>122</v>
      </c>
      <c r="W31" s="3">
        <v>260.2</v>
      </c>
      <c r="X31" s="3" t="e">
        <f t="shared" si="2"/>
        <v>#VALUE!</v>
      </c>
      <c r="Z31" s="43"/>
    </row>
    <row r="32" spans="1:26" ht="23.25" customHeight="1" x14ac:dyDescent="0.2">
      <c r="A32" s="53">
        <v>21</v>
      </c>
      <c r="B32" s="35" t="s">
        <v>94</v>
      </c>
      <c r="C32" s="36"/>
      <c r="D32" s="38">
        <v>34277</v>
      </c>
      <c r="E32" s="37" t="s">
        <v>47</v>
      </c>
      <c r="F32" s="37" t="s">
        <v>71</v>
      </c>
      <c r="G32" s="37"/>
      <c r="H32" s="56">
        <f>68.4*2</f>
        <v>136.80000000000001</v>
      </c>
      <c r="I32" s="52">
        <v>104</v>
      </c>
      <c r="J32" s="57">
        <f>I32+H32+G32</f>
        <v>240.8</v>
      </c>
      <c r="K32" s="57" t="s">
        <v>40</v>
      </c>
      <c r="L32" s="37" t="s">
        <v>53</v>
      </c>
      <c r="M32" s="37" t="s">
        <v>42</v>
      </c>
      <c r="N32" s="37"/>
      <c r="O32" s="37"/>
      <c r="P32" s="37"/>
      <c r="Q32" s="37"/>
      <c r="R32" s="56"/>
      <c r="S32" s="56"/>
      <c r="T32" s="62" t="s">
        <v>151</v>
      </c>
      <c r="U32" s="3">
        <v>147</v>
      </c>
      <c r="V32" s="3">
        <v>165</v>
      </c>
      <c r="W32" s="3">
        <v>312</v>
      </c>
      <c r="X32" s="3">
        <f t="shared" si="2"/>
        <v>-71.199999999999989</v>
      </c>
      <c r="Z32" s="43"/>
    </row>
    <row r="33" spans="1:26" ht="23.25" customHeight="1" x14ac:dyDescent="0.2">
      <c r="A33" s="68">
        <v>22</v>
      </c>
      <c r="B33" s="35" t="s">
        <v>95</v>
      </c>
      <c r="C33" s="36"/>
      <c r="D33" s="38" t="s">
        <v>96</v>
      </c>
      <c r="E33" s="37" t="s">
        <v>47</v>
      </c>
      <c r="F33" s="37" t="s">
        <v>71</v>
      </c>
      <c r="G33" s="37"/>
      <c r="H33" s="56">
        <f>78*2</f>
        <v>156</v>
      </c>
      <c r="I33" s="52" t="s">
        <v>48</v>
      </c>
      <c r="J33" s="54" t="s">
        <v>48</v>
      </c>
      <c r="K33" s="54" t="s">
        <v>40</v>
      </c>
      <c r="L33" s="37" t="s">
        <v>41</v>
      </c>
      <c r="M33" s="37" t="s">
        <v>42</v>
      </c>
      <c r="N33" s="37" t="s">
        <v>62</v>
      </c>
      <c r="O33" s="37"/>
      <c r="P33" s="37"/>
      <c r="Q33" s="37"/>
      <c r="R33" s="53"/>
      <c r="S33" s="53"/>
      <c r="T33" s="62" t="s">
        <v>151</v>
      </c>
      <c r="U33" s="3">
        <v>150.4</v>
      </c>
      <c r="V33" s="3">
        <v>100</v>
      </c>
      <c r="W33" s="3">
        <v>250.4</v>
      </c>
      <c r="X33" s="3" t="e">
        <f t="shared" si="2"/>
        <v>#VALUE!</v>
      </c>
      <c r="Z33" s="43"/>
    </row>
    <row r="34" spans="1:26" ht="23.25" customHeight="1" x14ac:dyDescent="0.2">
      <c r="A34" s="52">
        <v>23</v>
      </c>
      <c r="B34" s="35" t="s">
        <v>97</v>
      </c>
      <c r="C34" s="36"/>
      <c r="D34" s="38" t="s">
        <v>98</v>
      </c>
      <c r="E34" s="37" t="s">
        <v>38</v>
      </c>
      <c r="F34" s="37" t="s">
        <v>71</v>
      </c>
      <c r="G34" s="37">
        <v>69</v>
      </c>
      <c r="H34" s="56">
        <v>80</v>
      </c>
      <c r="I34" s="52">
        <v>75</v>
      </c>
      <c r="J34" s="58">
        <f>I34+H34+G34</f>
        <v>224</v>
      </c>
      <c r="K34" s="58" t="s">
        <v>40</v>
      </c>
      <c r="L34" s="37" t="s">
        <v>61</v>
      </c>
      <c r="M34" s="37" t="s">
        <v>49</v>
      </c>
      <c r="N34" s="37"/>
      <c r="O34" s="37"/>
      <c r="P34" s="37"/>
      <c r="Q34" s="37"/>
      <c r="R34" s="56"/>
      <c r="S34" s="56"/>
      <c r="T34" s="62" t="s">
        <v>151</v>
      </c>
      <c r="U34" s="3">
        <v>89</v>
      </c>
      <c r="V34" s="3">
        <v>112</v>
      </c>
      <c r="W34" s="3">
        <v>286</v>
      </c>
      <c r="X34" s="3">
        <f t="shared" si="2"/>
        <v>-62</v>
      </c>
      <c r="Z34" s="43"/>
    </row>
    <row r="35" spans="1:26" ht="23.25" customHeight="1" x14ac:dyDescent="0.2">
      <c r="A35" s="68">
        <v>24</v>
      </c>
      <c r="B35" s="35" t="s">
        <v>99</v>
      </c>
      <c r="C35" s="36" t="s">
        <v>100</v>
      </c>
      <c r="D35" s="38"/>
      <c r="E35" s="37" t="s">
        <v>101</v>
      </c>
      <c r="F35" s="37" t="s">
        <v>102</v>
      </c>
      <c r="G35" s="37"/>
      <c r="H35" s="56">
        <v>140</v>
      </c>
      <c r="I35" s="56">
        <v>88</v>
      </c>
      <c r="J35" s="58">
        <f>I35+H35+G35</f>
        <v>228</v>
      </c>
      <c r="K35" s="58" t="s">
        <v>40</v>
      </c>
      <c r="L35" s="37" t="s">
        <v>41</v>
      </c>
      <c r="M35" s="37" t="s">
        <v>42</v>
      </c>
      <c r="N35" s="37"/>
      <c r="O35" s="37"/>
      <c r="P35" s="37"/>
      <c r="Q35" s="37"/>
      <c r="R35" s="53"/>
      <c r="S35" s="53"/>
      <c r="T35" s="62" t="s">
        <v>151</v>
      </c>
      <c r="U35" s="3">
        <v>137.19999999999999</v>
      </c>
      <c r="V35" s="3">
        <v>101</v>
      </c>
      <c r="W35" s="3">
        <v>238.2</v>
      </c>
      <c r="X35" s="3">
        <f t="shared" si="2"/>
        <v>-10.199999999999989</v>
      </c>
      <c r="Z35" s="43"/>
    </row>
    <row r="36" spans="1:26" ht="23.25" customHeight="1" x14ac:dyDescent="0.2">
      <c r="A36" s="52">
        <v>25</v>
      </c>
      <c r="B36" s="35" t="s">
        <v>103</v>
      </c>
      <c r="C36" s="36"/>
      <c r="D36" s="38" t="s">
        <v>104</v>
      </c>
      <c r="E36" s="37" t="s">
        <v>58</v>
      </c>
      <c r="F36" s="37" t="s">
        <v>71</v>
      </c>
      <c r="G36" s="37"/>
      <c r="H36" s="53">
        <f>74.2*2</f>
        <v>148.4</v>
      </c>
      <c r="I36" s="53" t="s">
        <v>48</v>
      </c>
      <c r="J36" s="58" t="s">
        <v>48</v>
      </c>
      <c r="K36" s="58" t="s">
        <v>40</v>
      </c>
      <c r="L36" s="37" t="s">
        <v>41</v>
      </c>
      <c r="M36" s="37" t="s">
        <v>49</v>
      </c>
      <c r="N36" s="37" t="s">
        <v>62</v>
      </c>
      <c r="O36" s="37"/>
      <c r="P36" s="37"/>
      <c r="Q36" s="37"/>
      <c r="R36" s="56"/>
      <c r="S36" s="52"/>
      <c r="T36" s="62" t="s">
        <v>151</v>
      </c>
      <c r="U36" s="3">
        <v>65</v>
      </c>
      <c r="V36" s="3">
        <v>160</v>
      </c>
      <c r="W36" s="3">
        <v>297.39999999999998</v>
      </c>
      <c r="X36" s="3" t="e">
        <f t="shared" si="2"/>
        <v>#VALUE!</v>
      </c>
      <c r="Z36" s="43"/>
    </row>
    <row r="37" spans="1:26" ht="23.25" customHeight="1" x14ac:dyDescent="0.2">
      <c r="A37" s="68">
        <v>26</v>
      </c>
      <c r="B37" s="35" t="s">
        <v>105</v>
      </c>
      <c r="C37" s="36"/>
      <c r="D37" s="38" t="s">
        <v>106</v>
      </c>
      <c r="E37" s="37" t="s">
        <v>58</v>
      </c>
      <c r="F37" s="37" t="s">
        <v>71</v>
      </c>
      <c r="G37" s="37">
        <v>77.099999999999994</v>
      </c>
      <c r="H37" s="56">
        <v>87</v>
      </c>
      <c r="I37" s="52">
        <v>58</v>
      </c>
      <c r="J37" s="57">
        <f t="shared" ref="J37:J52" si="3">I37+H37+G37</f>
        <v>222.1</v>
      </c>
      <c r="K37" s="57" t="s">
        <v>40</v>
      </c>
      <c r="L37" s="37" t="s">
        <v>41</v>
      </c>
      <c r="M37" s="37" t="s">
        <v>42</v>
      </c>
      <c r="N37" s="37" t="s">
        <v>107</v>
      </c>
      <c r="O37" s="37"/>
      <c r="P37" s="37"/>
      <c r="Q37" s="37"/>
      <c r="R37" s="53"/>
      <c r="S37" s="52"/>
      <c r="T37" s="62" t="s">
        <v>151</v>
      </c>
      <c r="U37" s="3">
        <v>68</v>
      </c>
      <c r="V37" s="3">
        <v>146</v>
      </c>
      <c r="W37" s="3">
        <v>286.8</v>
      </c>
      <c r="X37" s="3">
        <f t="shared" si="2"/>
        <v>-64.700000000000017</v>
      </c>
      <c r="Z37" s="43"/>
    </row>
    <row r="38" spans="1:26" ht="23.25" customHeight="1" x14ac:dyDescent="0.2">
      <c r="A38" s="52">
        <v>27</v>
      </c>
      <c r="B38" s="35" t="s">
        <v>108</v>
      </c>
      <c r="C38" s="36"/>
      <c r="D38" s="36" t="s">
        <v>109</v>
      </c>
      <c r="E38" s="37" t="s">
        <v>58</v>
      </c>
      <c r="F38" s="37" t="s">
        <v>71</v>
      </c>
      <c r="G38" s="37"/>
      <c r="H38" s="53">
        <f>72.6*2</f>
        <v>145.19999999999999</v>
      </c>
      <c r="I38" s="52">
        <v>64</v>
      </c>
      <c r="J38" s="57">
        <f t="shared" si="3"/>
        <v>209.2</v>
      </c>
      <c r="K38" s="54" t="s">
        <v>40</v>
      </c>
      <c r="L38" s="37" t="s">
        <v>41</v>
      </c>
      <c r="M38" s="37" t="s">
        <v>49</v>
      </c>
      <c r="N38" s="37" t="s">
        <v>62</v>
      </c>
      <c r="O38" s="37"/>
      <c r="P38" s="37"/>
      <c r="Q38" s="37"/>
      <c r="R38" s="56"/>
      <c r="S38" s="52"/>
      <c r="T38" s="51" t="s">
        <v>151</v>
      </c>
      <c r="U38" s="3">
        <v>82</v>
      </c>
      <c r="V38" s="3">
        <v>115</v>
      </c>
      <c r="W38" s="3">
        <v>277</v>
      </c>
      <c r="X38" s="3">
        <f t="shared" si="2"/>
        <v>-67.800000000000011</v>
      </c>
      <c r="Z38" s="43"/>
    </row>
    <row r="39" spans="1:26" ht="23.25" customHeight="1" x14ac:dyDescent="0.2">
      <c r="A39" s="70">
        <v>28</v>
      </c>
      <c r="B39" s="35" t="s">
        <v>110</v>
      </c>
      <c r="C39" s="36"/>
      <c r="D39" s="38">
        <v>33611</v>
      </c>
      <c r="E39" s="37" t="s">
        <v>58</v>
      </c>
      <c r="F39" s="37" t="s">
        <v>71</v>
      </c>
      <c r="G39" s="37">
        <v>73.099999999999994</v>
      </c>
      <c r="H39" s="52">
        <v>85</v>
      </c>
      <c r="I39" s="52">
        <v>92</v>
      </c>
      <c r="J39" s="54">
        <f t="shared" si="3"/>
        <v>250.1</v>
      </c>
      <c r="K39" s="58" t="s">
        <v>40</v>
      </c>
      <c r="L39" s="37" t="s">
        <v>53</v>
      </c>
      <c r="M39" s="37" t="s">
        <v>42</v>
      </c>
      <c r="N39" s="37"/>
      <c r="O39" s="37"/>
      <c r="P39" s="37"/>
      <c r="Q39" s="37"/>
      <c r="R39" s="53"/>
      <c r="S39" s="56"/>
      <c r="T39" s="51" t="s">
        <v>151</v>
      </c>
      <c r="U39" s="3">
        <v>60</v>
      </c>
      <c r="V39" s="3">
        <v>145</v>
      </c>
      <c r="W39" s="3">
        <v>270.3</v>
      </c>
      <c r="X39" s="3">
        <f t="shared" si="2"/>
        <v>-20.200000000000017</v>
      </c>
      <c r="Z39" s="43"/>
    </row>
    <row r="40" spans="1:26" ht="23.25" customHeight="1" x14ac:dyDescent="0.2">
      <c r="A40" s="53">
        <v>29</v>
      </c>
      <c r="B40" s="35" t="s">
        <v>111</v>
      </c>
      <c r="C40" s="38"/>
      <c r="D40" s="36">
        <v>35042</v>
      </c>
      <c r="E40" s="37" t="s">
        <v>58</v>
      </c>
      <c r="F40" s="37" t="s">
        <v>112</v>
      </c>
      <c r="G40" s="37">
        <v>71.400000000000006</v>
      </c>
      <c r="H40" s="56">
        <v>80</v>
      </c>
      <c r="I40" s="56">
        <v>98</v>
      </c>
      <c r="J40" s="57">
        <f t="shared" si="3"/>
        <v>249.4</v>
      </c>
      <c r="K40" s="58" t="s">
        <v>40</v>
      </c>
      <c r="L40" s="37" t="s">
        <v>41</v>
      </c>
      <c r="M40" s="37" t="s">
        <v>42</v>
      </c>
      <c r="N40" s="37"/>
      <c r="O40" s="37"/>
      <c r="P40" s="37"/>
      <c r="Q40" s="37"/>
      <c r="R40" s="52"/>
      <c r="S40" s="56"/>
      <c r="T40" s="61" t="s">
        <v>151</v>
      </c>
      <c r="W40" s="3">
        <v>0</v>
      </c>
      <c r="X40" s="3">
        <f t="shared" si="2"/>
        <v>249.4</v>
      </c>
      <c r="Z40" s="43"/>
    </row>
    <row r="41" spans="1:26" ht="23.25" customHeight="1" x14ac:dyDescent="0.2">
      <c r="A41" s="68">
        <v>30</v>
      </c>
      <c r="B41" s="35" t="s">
        <v>113</v>
      </c>
      <c r="C41" s="36"/>
      <c r="D41" s="38" t="s">
        <v>114</v>
      </c>
      <c r="E41" s="37" t="s">
        <v>38</v>
      </c>
      <c r="F41" s="37" t="s">
        <v>115</v>
      </c>
      <c r="G41" s="37">
        <v>79.7</v>
      </c>
      <c r="H41" s="56">
        <v>100</v>
      </c>
      <c r="I41" s="56">
        <v>60</v>
      </c>
      <c r="J41" s="57">
        <f t="shared" si="3"/>
        <v>239.7</v>
      </c>
      <c r="K41" s="58" t="s">
        <v>40</v>
      </c>
      <c r="L41" s="37" t="s">
        <v>53</v>
      </c>
      <c r="M41" s="37" t="s">
        <v>49</v>
      </c>
      <c r="N41" s="37"/>
      <c r="O41" s="37"/>
      <c r="P41" s="37"/>
      <c r="Q41" s="37"/>
      <c r="R41" s="52"/>
      <c r="S41" s="53"/>
      <c r="T41" s="62" t="s">
        <v>151</v>
      </c>
      <c r="Z41" s="43"/>
    </row>
    <row r="42" spans="1:26" ht="23.25" customHeight="1" x14ac:dyDescent="0.2">
      <c r="A42" s="56">
        <v>31</v>
      </c>
      <c r="B42" s="35" t="s">
        <v>117</v>
      </c>
      <c r="C42" s="36"/>
      <c r="D42" s="36" t="s">
        <v>118</v>
      </c>
      <c r="E42" s="37" t="s">
        <v>38</v>
      </c>
      <c r="F42" s="37" t="s">
        <v>119</v>
      </c>
      <c r="G42" s="37"/>
      <c r="H42" s="53">
        <f>73.1*2</f>
        <v>146.19999999999999</v>
      </c>
      <c r="I42" s="53">
        <v>120</v>
      </c>
      <c r="J42" s="54">
        <f t="shared" si="3"/>
        <v>266.2</v>
      </c>
      <c r="K42" s="57" t="s">
        <v>55</v>
      </c>
      <c r="L42" s="37" t="s">
        <v>41</v>
      </c>
      <c r="M42" s="37" t="s">
        <v>42</v>
      </c>
      <c r="N42" s="37"/>
      <c r="O42" s="37" t="s">
        <v>116</v>
      </c>
      <c r="P42" s="37" t="s">
        <v>44</v>
      </c>
      <c r="Q42" s="37" t="s">
        <v>45</v>
      </c>
      <c r="R42" s="56">
        <v>1</v>
      </c>
      <c r="S42" s="52">
        <v>2.34</v>
      </c>
      <c r="T42" s="62" t="s">
        <v>151</v>
      </c>
      <c r="Z42" s="43"/>
    </row>
    <row r="43" spans="1:26" ht="23.25" customHeight="1" x14ac:dyDescent="0.2">
      <c r="A43" s="66">
        <v>32</v>
      </c>
      <c r="B43" s="35" t="s">
        <v>120</v>
      </c>
      <c r="C43" s="38"/>
      <c r="D43" s="36" t="s">
        <v>121</v>
      </c>
      <c r="E43" s="37" t="s">
        <v>47</v>
      </c>
      <c r="F43" s="37" t="s">
        <v>119</v>
      </c>
      <c r="G43" s="37">
        <v>72.400000000000006</v>
      </c>
      <c r="H43" s="52">
        <v>90</v>
      </c>
      <c r="I43" s="52">
        <v>70</v>
      </c>
      <c r="J43" s="57">
        <f t="shared" si="3"/>
        <v>232.4</v>
      </c>
      <c r="K43" s="54" t="s">
        <v>40</v>
      </c>
      <c r="L43" s="37" t="s">
        <v>53</v>
      </c>
      <c r="M43" s="37" t="s">
        <v>42</v>
      </c>
      <c r="N43" s="37"/>
      <c r="O43" s="37"/>
      <c r="P43" s="37"/>
      <c r="Q43" s="37"/>
      <c r="R43" s="56"/>
      <c r="S43" s="52"/>
      <c r="T43" s="62" t="s">
        <v>151</v>
      </c>
      <c r="Z43" s="43"/>
    </row>
    <row r="44" spans="1:26" ht="23.25" customHeight="1" x14ac:dyDescent="0.2">
      <c r="A44" s="56">
        <v>33</v>
      </c>
      <c r="B44" s="35" t="s">
        <v>122</v>
      </c>
      <c r="C44" s="38"/>
      <c r="D44" s="36" t="s">
        <v>123</v>
      </c>
      <c r="E44" s="37" t="s">
        <v>64</v>
      </c>
      <c r="F44" s="37" t="s">
        <v>124</v>
      </c>
      <c r="G44" s="37">
        <v>78</v>
      </c>
      <c r="H44" s="52">
        <v>90</v>
      </c>
      <c r="I44" s="56">
        <v>156</v>
      </c>
      <c r="J44" s="57">
        <f t="shared" si="3"/>
        <v>324</v>
      </c>
      <c r="K44" s="58" t="s">
        <v>55</v>
      </c>
      <c r="L44" s="37" t="s">
        <v>72</v>
      </c>
      <c r="M44" s="37" t="s">
        <v>42</v>
      </c>
      <c r="N44" s="37" t="s">
        <v>50</v>
      </c>
      <c r="O44" s="37" t="s">
        <v>125</v>
      </c>
      <c r="P44" s="37" t="s">
        <v>44</v>
      </c>
      <c r="Q44" s="37" t="s">
        <v>45</v>
      </c>
      <c r="R44" s="56">
        <v>2</v>
      </c>
      <c r="S44" s="52">
        <v>2.67</v>
      </c>
      <c r="T44" s="62" t="s">
        <v>151</v>
      </c>
      <c r="Z44" s="43"/>
    </row>
    <row r="45" spans="1:26" ht="23.25" customHeight="1" x14ac:dyDescent="0.2">
      <c r="A45" s="66">
        <v>34</v>
      </c>
      <c r="B45" s="35" t="s">
        <v>126</v>
      </c>
      <c r="C45" s="36" t="s">
        <v>127</v>
      </c>
      <c r="D45" s="38"/>
      <c r="E45" s="37" t="s">
        <v>38</v>
      </c>
      <c r="F45" s="37" t="s">
        <v>124</v>
      </c>
      <c r="G45" s="37">
        <v>74.7</v>
      </c>
      <c r="H45" s="56">
        <v>90</v>
      </c>
      <c r="I45" s="56">
        <v>128</v>
      </c>
      <c r="J45" s="54">
        <f t="shared" si="3"/>
        <v>292.7</v>
      </c>
      <c r="K45" s="58" t="s">
        <v>40</v>
      </c>
      <c r="L45" s="37" t="s">
        <v>41</v>
      </c>
      <c r="M45" s="37" t="s">
        <v>42</v>
      </c>
      <c r="N45" s="37"/>
      <c r="O45" s="37"/>
      <c r="P45" s="37"/>
      <c r="Q45" s="37"/>
      <c r="R45" s="56"/>
      <c r="S45" s="56"/>
      <c r="T45" s="62" t="s">
        <v>151</v>
      </c>
      <c r="Z45" s="43"/>
    </row>
    <row r="46" spans="1:26" ht="23.25" customHeight="1" x14ac:dyDescent="0.2">
      <c r="A46" s="56">
        <v>35</v>
      </c>
      <c r="B46" s="35" t="s">
        <v>128</v>
      </c>
      <c r="C46" s="36" t="s">
        <v>129</v>
      </c>
      <c r="D46" s="38"/>
      <c r="E46" s="37" t="s">
        <v>38</v>
      </c>
      <c r="F46" s="37" t="s">
        <v>124</v>
      </c>
      <c r="G46" s="37">
        <v>70.5</v>
      </c>
      <c r="H46" s="56">
        <v>70</v>
      </c>
      <c r="I46" s="56">
        <v>152</v>
      </c>
      <c r="J46" s="57">
        <f t="shared" si="3"/>
        <v>292.5</v>
      </c>
      <c r="K46" s="58" t="s">
        <v>40</v>
      </c>
      <c r="L46" s="37" t="s">
        <v>61</v>
      </c>
      <c r="M46" s="37" t="s">
        <v>42</v>
      </c>
      <c r="N46" s="37"/>
      <c r="O46" s="37"/>
      <c r="P46" s="37"/>
      <c r="Q46" s="37"/>
      <c r="R46" s="53"/>
      <c r="S46" s="53"/>
      <c r="T46" s="62" t="s">
        <v>151</v>
      </c>
      <c r="Z46" s="43"/>
    </row>
    <row r="47" spans="1:26" ht="23.25" customHeight="1" x14ac:dyDescent="0.2">
      <c r="A47" s="66">
        <v>36</v>
      </c>
      <c r="B47" s="35" t="s">
        <v>130</v>
      </c>
      <c r="C47" s="36"/>
      <c r="D47" s="36" t="s">
        <v>131</v>
      </c>
      <c r="E47" s="37" t="s">
        <v>38</v>
      </c>
      <c r="F47" s="37" t="s">
        <v>124</v>
      </c>
      <c r="G47" s="37"/>
      <c r="H47" s="56">
        <f>80.6*2</f>
        <v>161.19999999999999</v>
      </c>
      <c r="I47" s="53">
        <v>130</v>
      </c>
      <c r="J47" s="54">
        <f t="shared" si="3"/>
        <v>291.2</v>
      </c>
      <c r="K47" s="58" t="s">
        <v>40</v>
      </c>
      <c r="L47" s="37" t="s">
        <v>41</v>
      </c>
      <c r="M47" s="37" t="s">
        <v>42</v>
      </c>
      <c r="N47" s="37"/>
      <c r="O47" s="37"/>
      <c r="P47" s="37"/>
      <c r="Q47" s="37"/>
      <c r="R47" s="52"/>
      <c r="S47" s="52"/>
      <c r="T47" s="62" t="s">
        <v>151</v>
      </c>
      <c r="Z47" s="43"/>
    </row>
    <row r="48" spans="1:26" ht="23.25" customHeight="1" x14ac:dyDescent="0.2">
      <c r="A48" s="52">
        <v>37</v>
      </c>
      <c r="B48" s="35" t="s">
        <v>132</v>
      </c>
      <c r="C48" s="36">
        <v>34243</v>
      </c>
      <c r="D48" s="38"/>
      <c r="E48" s="37" t="s">
        <v>38</v>
      </c>
      <c r="F48" s="37" t="s">
        <v>124</v>
      </c>
      <c r="G48" s="37">
        <v>69.2</v>
      </c>
      <c r="H48" s="53">
        <v>80.5</v>
      </c>
      <c r="I48" s="52">
        <v>128</v>
      </c>
      <c r="J48" s="57">
        <f t="shared" si="3"/>
        <v>277.7</v>
      </c>
      <c r="K48" s="58" t="s">
        <v>40</v>
      </c>
      <c r="L48" s="37" t="s">
        <v>61</v>
      </c>
      <c r="M48" s="37" t="s">
        <v>42</v>
      </c>
      <c r="N48" s="37"/>
      <c r="O48" s="37"/>
      <c r="P48" s="37"/>
      <c r="Q48" s="37"/>
      <c r="R48" s="52"/>
      <c r="S48" s="56"/>
      <c r="T48" s="62" t="s">
        <v>151</v>
      </c>
      <c r="Z48" s="43"/>
    </row>
    <row r="49" spans="1:26" ht="23.25" customHeight="1" x14ac:dyDescent="0.2">
      <c r="A49" s="68">
        <v>38</v>
      </c>
      <c r="B49" s="35" t="s">
        <v>133</v>
      </c>
      <c r="C49" s="36"/>
      <c r="D49" s="38" t="s">
        <v>134</v>
      </c>
      <c r="E49" s="37" t="s">
        <v>47</v>
      </c>
      <c r="F49" s="37" t="s">
        <v>124</v>
      </c>
      <c r="G49" s="37"/>
      <c r="H49" s="56">
        <f>73.7*2</f>
        <v>147.4</v>
      </c>
      <c r="I49" s="56">
        <v>144</v>
      </c>
      <c r="J49" s="54">
        <f t="shared" si="3"/>
        <v>291.39999999999998</v>
      </c>
      <c r="K49" s="57" t="s">
        <v>40</v>
      </c>
      <c r="L49" s="37" t="s">
        <v>53</v>
      </c>
      <c r="M49" s="37" t="s">
        <v>42</v>
      </c>
      <c r="N49" s="37"/>
      <c r="O49" s="37"/>
      <c r="P49" s="37"/>
      <c r="Q49" s="37"/>
      <c r="R49" s="56"/>
      <c r="S49" s="56"/>
      <c r="T49" s="51" t="s">
        <v>151</v>
      </c>
      <c r="U49" s="3">
        <v>77</v>
      </c>
      <c r="V49" s="3">
        <v>120</v>
      </c>
      <c r="W49" s="3">
        <v>275</v>
      </c>
      <c r="X49" s="3">
        <f t="shared" ref="X49:X54" si="4">J49-W49</f>
        <v>16.399999999999977</v>
      </c>
      <c r="Z49" s="43"/>
    </row>
    <row r="50" spans="1:26" ht="23.25" customHeight="1" x14ac:dyDescent="0.2">
      <c r="A50" s="52">
        <v>39</v>
      </c>
      <c r="B50" s="35" t="s">
        <v>135</v>
      </c>
      <c r="C50" s="36">
        <v>34281</v>
      </c>
      <c r="D50" s="38"/>
      <c r="E50" s="37" t="s">
        <v>38</v>
      </c>
      <c r="F50" s="37" t="s">
        <v>124</v>
      </c>
      <c r="G50" s="37">
        <v>76.599999999999994</v>
      </c>
      <c r="H50" s="56">
        <v>90</v>
      </c>
      <c r="I50" s="56">
        <v>138</v>
      </c>
      <c r="J50" s="57">
        <f t="shared" si="3"/>
        <v>304.60000000000002</v>
      </c>
      <c r="K50" s="57" t="s">
        <v>40</v>
      </c>
      <c r="L50" s="37" t="s">
        <v>61</v>
      </c>
      <c r="M50" s="37" t="s">
        <v>42</v>
      </c>
      <c r="N50" s="37"/>
      <c r="O50" s="37"/>
      <c r="P50" s="37"/>
      <c r="Q50" s="37"/>
      <c r="R50" s="56"/>
      <c r="S50" s="56"/>
      <c r="T50" s="61" t="s">
        <v>151</v>
      </c>
      <c r="U50" s="3">
        <v>60</v>
      </c>
      <c r="V50" s="3">
        <v>100</v>
      </c>
      <c r="W50" s="3">
        <v>227</v>
      </c>
      <c r="X50" s="3">
        <f t="shared" si="4"/>
        <v>77.600000000000023</v>
      </c>
      <c r="Z50" s="43"/>
    </row>
    <row r="51" spans="1:26" ht="23.25" customHeight="1" x14ac:dyDescent="0.2">
      <c r="A51" s="68">
        <v>40</v>
      </c>
      <c r="B51" s="35" t="s">
        <v>136</v>
      </c>
      <c r="C51" s="36" t="s">
        <v>137</v>
      </c>
      <c r="D51" s="38"/>
      <c r="E51" s="37" t="s">
        <v>58</v>
      </c>
      <c r="F51" s="37" t="s">
        <v>124</v>
      </c>
      <c r="G51" s="37">
        <v>66</v>
      </c>
      <c r="H51" s="56">
        <v>72.5</v>
      </c>
      <c r="I51" s="56">
        <v>120</v>
      </c>
      <c r="J51" s="57">
        <f t="shared" si="3"/>
        <v>258.5</v>
      </c>
      <c r="K51" s="54" t="s">
        <v>40</v>
      </c>
      <c r="L51" s="37" t="s">
        <v>41</v>
      </c>
      <c r="M51" s="37" t="s">
        <v>49</v>
      </c>
      <c r="N51" s="37"/>
      <c r="O51" s="37"/>
      <c r="P51" s="37"/>
      <c r="Q51" s="37"/>
      <c r="R51" s="53"/>
      <c r="S51" s="53"/>
      <c r="T51" s="62" t="s">
        <v>151</v>
      </c>
      <c r="U51" s="3">
        <v>130.6</v>
      </c>
      <c r="V51" s="3">
        <v>114</v>
      </c>
      <c r="W51" s="3">
        <v>244.6</v>
      </c>
      <c r="X51" s="3">
        <f t="shared" si="4"/>
        <v>13.900000000000006</v>
      </c>
      <c r="Z51" s="43"/>
    </row>
    <row r="52" spans="1:26" ht="23.25" customHeight="1" x14ac:dyDescent="0.2">
      <c r="A52" s="52">
        <v>41</v>
      </c>
      <c r="B52" s="35" t="s">
        <v>138</v>
      </c>
      <c r="C52" s="36">
        <v>35045</v>
      </c>
      <c r="D52" s="36"/>
      <c r="E52" s="37" t="s">
        <v>58</v>
      </c>
      <c r="F52" s="37" t="s">
        <v>124</v>
      </c>
      <c r="G52" s="37">
        <v>76.7</v>
      </c>
      <c r="H52" s="56">
        <v>66</v>
      </c>
      <c r="I52" s="56">
        <v>152</v>
      </c>
      <c r="J52" s="57">
        <f t="shared" si="3"/>
        <v>294.7</v>
      </c>
      <c r="K52" s="57" t="s">
        <v>40</v>
      </c>
      <c r="L52" s="37" t="s">
        <v>53</v>
      </c>
      <c r="M52" s="37" t="s">
        <v>42</v>
      </c>
      <c r="N52" s="37" t="s">
        <v>139</v>
      </c>
      <c r="O52" s="37"/>
      <c r="P52" s="37"/>
      <c r="Q52" s="37"/>
      <c r="R52" s="56"/>
      <c r="S52" s="56"/>
      <c r="T52" s="62" t="s">
        <v>151</v>
      </c>
      <c r="U52" s="3">
        <v>71</v>
      </c>
      <c r="V52" s="3">
        <v>140</v>
      </c>
      <c r="W52" s="3">
        <v>273</v>
      </c>
      <c r="X52" s="3">
        <f t="shared" si="4"/>
        <v>21.699999999999989</v>
      </c>
      <c r="Z52" s="43"/>
    </row>
    <row r="53" spans="1:26" ht="23.25" customHeight="1" x14ac:dyDescent="0.2">
      <c r="A53" s="70">
        <v>42</v>
      </c>
      <c r="B53" s="35" t="s">
        <v>140</v>
      </c>
      <c r="C53" s="36" t="s">
        <v>141</v>
      </c>
      <c r="D53" s="38"/>
      <c r="E53" s="37" t="s">
        <v>58</v>
      </c>
      <c r="F53" s="37" t="s">
        <v>124</v>
      </c>
      <c r="G53" s="37">
        <v>75</v>
      </c>
      <c r="H53" s="53">
        <v>85</v>
      </c>
      <c r="I53" s="56" t="s">
        <v>48</v>
      </c>
      <c r="J53" s="57" t="s">
        <v>48</v>
      </c>
      <c r="K53" s="54" t="s">
        <v>40</v>
      </c>
      <c r="L53" s="37" t="s">
        <v>41</v>
      </c>
      <c r="M53" s="37" t="s">
        <v>42</v>
      </c>
      <c r="N53" s="37"/>
      <c r="O53" s="37"/>
      <c r="P53" s="37"/>
      <c r="Q53" s="37"/>
      <c r="R53" s="56"/>
      <c r="S53" s="56"/>
      <c r="T53" s="51" t="s">
        <v>151</v>
      </c>
      <c r="U53" s="3">
        <v>69.5</v>
      </c>
      <c r="V53" s="3">
        <v>142</v>
      </c>
      <c r="W53" s="3">
        <v>280.8</v>
      </c>
      <c r="X53" s="3" t="e">
        <f t="shared" si="4"/>
        <v>#VALUE!</v>
      </c>
      <c r="Z53" s="43"/>
    </row>
    <row r="54" spans="1:26" ht="23.25" customHeight="1" x14ac:dyDescent="0.2">
      <c r="A54" s="53">
        <v>43</v>
      </c>
      <c r="B54" s="35" t="s">
        <v>142</v>
      </c>
      <c r="C54" s="36" t="s">
        <v>143</v>
      </c>
      <c r="D54" s="38"/>
      <c r="E54" s="37" t="s">
        <v>58</v>
      </c>
      <c r="F54" s="37" t="s">
        <v>124</v>
      </c>
      <c r="G54" s="37"/>
      <c r="H54" s="56">
        <f>62.8*2</f>
        <v>125.6</v>
      </c>
      <c r="I54" s="24">
        <v>78</v>
      </c>
      <c r="J54" s="57">
        <f>I54+H54+G54</f>
        <v>203.6</v>
      </c>
      <c r="K54" s="57" t="s">
        <v>40</v>
      </c>
      <c r="L54" s="37" t="s">
        <v>78</v>
      </c>
      <c r="M54" s="37" t="s">
        <v>42</v>
      </c>
      <c r="N54" s="37"/>
      <c r="O54" s="37"/>
      <c r="P54" s="37"/>
      <c r="Q54" s="37"/>
      <c r="R54" s="56"/>
      <c r="S54" s="56"/>
      <c r="T54" s="51" t="s">
        <v>151</v>
      </c>
      <c r="U54" s="3">
        <v>74</v>
      </c>
      <c r="V54" s="3">
        <v>190</v>
      </c>
      <c r="W54" s="3">
        <v>338.7</v>
      </c>
      <c r="X54" s="3">
        <f t="shared" si="4"/>
        <v>-135.1</v>
      </c>
      <c r="Z54" s="43"/>
    </row>
    <row r="55" spans="1:26" ht="23.25" customHeight="1" x14ac:dyDescent="0.2">
      <c r="A55" s="67">
        <v>44</v>
      </c>
      <c r="B55" s="35" t="s">
        <v>144</v>
      </c>
      <c r="C55" s="36"/>
      <c r="D55" s="38" t="s">
        <v>145</v>
      </c>
      <c r="E55" s="37" t="s">
        <v>146</v>
      </c>
      <c r="F55" s="37" t="s">
        <v>147</v>
      </c>
      <c r="G55" s="37">
        <v>59.7</v>
      </c>
      <c r="H55" s="44">
        <v>56.7</v>
      </c>
      <c r="I55" s="63">
        <v>70</v>
      </c>
      <c r="J55" s="46">
        <f>I55+H55+G55</f>
        <v>186.4</v>
      </c>
      <c r="K55" s="55" t="s">
        <v>40</v>
      </c>
      <c r="L55" s="37" t="s">
        <v>148</v>
      </c>
      <c r="M55" s="37" t="s">
        <v>49</v>
      </c>
      <c r="N55" s="37" t="s">
        <v>50</v>
      </c>
      <c r="O55" s="37"/>
      <c r="P55" s="37"/>
      <c r="Q55" s="37"/>
      <c r="R55" s="44"/>
      <c r="S55" s="44"/>
      <c r="T55" s="50" t="s">
        <v>151</v>
      </c>
      <c r="Z55" s="43"/>
    </row>
    <row r="56" spans="1:26" ht="23.25" customHeight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34"/>
      <c r="P56" s="34"/>
      <c r="Q56" s="34"/>
      <c r="R56" s="34"/>
      <c r="S56" s="34"/>
      <c r="T56" s="10"/>
      <c r="U56" s="26">
        <v>74</v>
      </c>
      <c r="V56" s="26">
        <v>77</v>
      </c>
      <c r="W56" s="26">
        <v>149</v>
      </c>
      <c r="X56" s="26">
        <v>300</v>
      </c>
      <c r="Y56" s="26" t="e">
        <f>#REF!-X56</f>
        <v>#REF!</v>
      </c>
    </row>
    <row r="57" spans="1:26" ht="23.25" customHeight="1" x14ac:dyDescent="0.25">
      <c r="A57" s="12"/>
      <c r="B57" s="19"/>
      <c r="C57" s="12"/>
      <c r="D57" s="12"/>
      <c r="E57" s="12"/>
      <c r="F57" s="12"/>
      <c r="G57" s="12"/>
      <c r="H57" s="12"/>
      <c r="I57" s="12"/>
      <c r="J57" s="12"/>
      <c r="K57" s="29" t="e">
        <f>SUBTOTAL(3,#REF!)</f>
        <v>#REF!</v>
      </c>
      <c r="L57" s="12"/>
      <c r="M57" s="12"/>
      <c r="N57" s="12"/>
      <c r="O57" s="12"/>
      <c r="P57" s="12"/>
      <c r="Q57" s="12"/>
      <c r="R57" s="12"/>
      <c r="S57" s="12"/>
      <c r="U57" s="26"/>
      <c r="V57" s="26"/>
      <c r="W57" s="26"/>
      <c r="X57" s="26"/>
      <c r="Y57" s="26"/>
    </row>
    <row r="58" spans="1:26" ht="23.25" customHeight="1" x14ac:dyDescent="0.25">
      <c r="A58" s="11"/>
      <c r="B58" s="11"/>
      <c r="C58" s="90"/>
      <c r="D58" s="90"/>
      <c r="E58" s="90"/>
      <c r="F58" s="90"/>
      <c r="G58" s="17"/>
      <c r="H58" s="17"/>
      <c r="I58" s="11"/>
      <c r="J58" s="17"/>
      <c r="K58" s="17"/>
      <c r="L58" s="18"/>
      <c r="M58" s="11"/>
      <c r="N58" s="11"/>
      <c r="O58" s="18"/>
      <c r="P58" s="18" t="s">
        <v>152</v>
      </c>
      <c r="Q58" s="11"/>
      <c r="R58" s="11"/>
      <c r="S58" s="11"/>
      <c r="T58" s="12"/>
      <c r="U58" s="26"/>
      <c r="V58" s="26"/>
      <c r="W58" s="26"/>
      <c r="X58" s="26"/>
      <c r="Y58" s="26"/>
    </row>
    <row r="59" spans="1:26" ht="23.25" customHeight="1" x14ac:dyDescent="0.25">
      <c r="A59" s="12"/>
      <c r="B59" s="12"/>
      <c r="C59" s="12"/>
      <c r="D59" s="12"/>
      <c r="E59" s="12"/>
      <c r="F59" s="12"/>
      <c r="G59" s="13"/>
      <c r="H59" s="14"/>
      <c r="I59" s="12"/>
      <c r="J59" s="12"/>
      <c r="K59" s="12"/>
      <c r="L59" s="22"/>
      <c r="M59" s="12"/>
      <c r="N59" s="12"/>
      <c r="O59" s="22"/>
      <c r="P59" s="27" t="s">
        <v>36</v>
      </c>
      <c r="Q59" s="12"/>
      <c r="R59" s="12"/>
      <c r="S59" s="12"/>
      <c r="T59" s="11"/>
      <c r="U59" s="26"/>
      <c r="V59" s="26"/>
      <c r="W59" s="26"/>
      <c r="X59" s="26"/>
      <c r="Y59" s="26"/>
    </row>
    <row r="60" spans="1:26" ht="23.25" customHeight="1" x14ac:dyDescent="0.25">
      <c r="A60" s="12"/>
      <c r="B60" s="12"/>
      <c r="C60" s="13" t="s">
        <v>31</v>
      </c>
      <c r="D60" s="12"/>
      <c r="E60" s="12"/>
      <c r="F60" s="12"/>
      <c r="G60" s="15"/>
      <c r="H60" s="16"/>
      <c r="I60" s="12"/>
      <c r="J60" s="12"/>
      <c r="K60" s="12"/>
      <c r="L60" s="22"/>
      <c r="M60" s="12"/>
      <c r="N60" s="12"/>
      <c r="O60" s="22"/>
      <c r="P60" s="28" t="s">
        <v>29</v>
      </c>
      <c r="Q60" s="12"/>
      <c r="R60" s="12"/>
      <c r="S60" s="12"/>
      <c r="T60" s="12"/>
      <c r="U60" s="26">
        <v>78</v>
      </c>
      <c r="V60" s="26">
        <v>73</v>
      </c>
      <c r="W60" s="26">
        <v>122</v>
      </c>
      <c r="X60" s="26">
        <v>273</v>
      </c>
      <c r="Y60" s="26" t="e">
        <f>#REF!-X60</f>
        <v>#REF!</v>
      </c>
    </row>
    <row r="61" spans="1:26" ht="23.25" customHeight="1" x14ac:dyDescent="0.25">
      <c r="A61" s="11"/>
      <c r="B61" s="11"/>
      <c r="C61" s="15" t="s">
        <v>30</v>
      </c>
      <c r="D61" s="11"/>
      <c r="E61" s="11"/>
      <c r="F61" s="11"/>
      <c r="G61" s="11"/>
      <c r="H61" s="11"/>
      <c r="I61" s="11"/>
      <c r="J61" s="11"/>
      <c r="K61" s="11"/>
      <c r="L61" s="15"/>
      <c r="M61" s="11"/>
      <c r="N61" s="11"/>
      <c r="O61" s="15"/>
      <c r="P61" s="15"/>
      <c r="Q61" s="11"/>
      <c r="R61" s="11"/>
      <c r="S61" s="11"/>
      <c r="T61" s="12"/>
      <c r="U61" s="26">
        <v>69</v>
      </c>
      <c r="V61" s="26">
        <v>70</v>
      </c>
      <c r="W61" s="26">
        <v>100</v>
      </c>
      <c r="X61" s="26">
        <v>239</v>
      </c>
      <c r="Y61" s="26" t="e">
        <f>#REF!-X61</f>
        <v>#REF!</v>
      </c>
    </row>
    <row r="62" spans="1:26" ht="23.25" customHeigh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</row>
    <row r="63" spans="1:26" s="12" customFormat="1" ht="23.25" customHeigh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</row>
    <row r="64" spans="1:26" s="11" customFormat="1" ht="23.25" customHeight="1" x14ac:dyDescent="0.25">
      <c r="B64" s="33"/>
      <c r="C64" s="72" t="s">
        <v>154</v>
      </c>
      <c r="D64" s="33"/>
      <c r="P64" s="72" t="s">
        <v>153</v>
      </c>
    </row>
    <row r="65" spans="1:27" s="12" customFormat="1" ht="23.25" customHeight="1" x14ac:dyDescent="0.25">
      <c r="A65" s="11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11"/>
      <c r="P65" s="11"/>
      <c r="Q65" s="11"/>
      <c r="R65" s="11"/>
      <c r="S65" s="11"/>
      <c r="T65" s="11"/>
    </row>
    <row r="66" spans="1:27" s="12" customFormat="1" ht="23.25" customHeigh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</row>
    <row r="67" spans="1:27" s="11" customFormat="1" ht="23.25" customHeight="1" x14ac:dyDescent="0.25">
      <c r="L67" s="22"/>
      <c r="O67" s="22"/>
      <c r="P67" s="13"/>
      <c r="AA67" s="71"/>
    </row>
    <row r="68" spans="1:27" s="11" customFormat="1" ht="23.25" customHeight="1" x14ac:dyDescent="0.25">
      <c r="C68" s="13"/>
      <c r="L68" s="13"/>
      <c r="O68" s="13"/>
      <c r="P68" s="13"/>
    </row>
    <row r="69" spans="1:27" s="11" customFormat="1" ht="23.25" customHeight="1" x14ac:dyDescent="0.25">
      <c r="C69" s="13"/>
      <c r="L69" s="13"/>
      <c r="O69" s="13"/>
      <c r="P69" s="13"/>
    </row>
    <row r="70" spans="1:27" s="11" customFormat="1" ht="23.25" customHeight="1" x14ac:dyDescent="0.25">
      <c r="C70" s="13"/>
      <c r="L70" s="13"/>
      <c r="N70" s="13"/>
      <c r="O70" s="13"/>
      <c r="P70" s="13"/>
    </row>
    <row r="71" spans="1:27" s="11" customFormat="1" ht="23.25" customHeight="1" x14ac:dyDescent="0.25">
      <c r="C71" s="13"/>
      <c r="L71" s="13"/>
      <c r="N71" s="13"/>
      <c r="O71" s="13"/>
      <c r="P71" s="13"/>
    </row>
    <row r="72" spans="1:27" s="11" customFormat="1" ht="23.25" customHeight="1" x14ac:dyDescent="0.25">
      <c r="C72" s="13"/>
      <c r="L72" s="13"/>
      <c r="N72" s="13"/>
      <c r="O72" s="13"/>
      <c r="P72" s="13"/>
    </row>
    <row r="73" spans="1:27" s="11" customFormat="1" ht="23.25" customHeight="1" x14ac:dyDescent="0.25">
      <c r="C73" s="13"/>
      <c r="L73" s="13"/>
      <c r="N73" s="13"/>
      <c r="O73" s="13"/>
      <c r="P73" s="13"/>
    </row>
    <row r="74" spans="1:27" s="11" customFormat="1" ht="23.25" customHeight="1" x14ac:dyDescent="0.25">
      <c r="C74" s="13"/>
      <c r="L74" s="13"/>
      <c r="N74" s="13"/>
      <c r="O74" s="13"/>
      <c r="P74" s="13"/>
    </row>
    <row r="75" spans="1:27" s="11" customFormat="1" ht="23.25" customHeight="1" x14ac:dyDescent="0.25">
      <c r="C75" s="13"/>
      <c r="L75" s="13"/>
      <c r="N75" s="13"/>
      <c r="O75" s="13"/>
      <c r="P75" s="13"/>
    </row>
    <row r="76" spans="1:27" s="11" customFormat="1" ht="23.25" customHeight="1" x14ac:dyDescent="0.25">
      <c r="C76" s="13"/>
      <c r="L76" s="13"/>
      <c r="N76" s="13"/>
      <c r="O76" s="13"/>
      <c r="P76" s="13"/>
    </row>
    <row r="77" spans="1:27" s="11" customFormat="1" ht="23.25" customHeight="1" x14ac:dyDescent="0.25">
      <c r="C77" s="13"/>
      <c r="L77" s="13"/>
      <c r="N77" s="13"/>
      <c r="O77" s="13"/>
      <c r="P77" s="13"/>
    </row>
    <row r="78" spans="1:27" s="11" customFormat="1" ht="23.25" customHeight="1" x14ac:dyDescent="0.25">
      <c r="C78" s="13"/>
      <c r="L78" s="13"/>
      <c r="N78" s="13"/>
      <c r="O78" s="13"/>
      <c r="P78" s="13"/>
    </row>
    <row r="79" spans="1:27" s="11" customFormat="1" ht="23.25" customHeight="1" x14ac:dyDescent="0.25">
      <c r="C79" s="13"/>
      <c r="L79" s="13"/>
      <c r="N79" s="13"/>
      <c r="O79" s="13"/>
      <c r="P79" s="13"/>
    </row>
    <row r="80" spans="1:27" s="11" customFormat="1" ht="23.25" customHeight="1" x14ac:dyDescent="0.25">
      <c r="C80" s="13"/>
      <c r="L80" s="13"/>
      <c r="N80" s="13"/>
      <c r="O80" s="13"/>
      <c r="P80" s="13"/>
    </row>
    <row r="81" spans="1:20" s="11" customFormat="1" ht="23.25" customHeight="1" x14ac:dyDescent="0.25">
      <c r="C81" s="13"/>
      <c r="L81" s="13"/>
      <c r="N81" s="13"/>
      <c r="O81" s="13"/>
      <c r="P81" s="13"/>
    </row>
    <row r="82" spans="1:20" s="11" customFormat="1" ht="23.25" customHeight="1" x14ac:dyDescent="0.25">
      <c r="C82" s="13"/>
      <c r="L82" s="13"/>
      <c r="N82" s="13"/>
      <c r="O82" s="13"/>
      <c r="P82" s="13"/>
    </row>
    <row r="83" spans="1:20" s="11" customFormat="1" ht="23.25" customHeight="1" x14ac:dyDescent="0.25">
      <c r="C83" s="13"/>
      <c r="L83" s="13"/>
      <c r="N83" s="13"/>
      <c r="O83" s="13"/>
      <c r="P83" s="13"/>
    </row>
    <row r="84" spans="1:20" s="11" customFormat="1" ht="23.25" customHeight="1" x14ac:dyDescent="0.25">
      <c r="C84" s="13"/>
      <c r="L84" s="13"/>
      <c r="N84" s="13"/>
      <c r="O84" s="13"/>
      <c r="P84" s="13"/>
    </row>
    <row r="85" spans="1:20" s="11" customFormat="1" ht="23.25" customHeight="1" x14ac:dyDescent="0.25">
      <c r="C85" s="13"/>
      <c r="L85" s="13"/>
      <c r="N85" s="13"/>
      <c r="O85" s="13"/>
      <c r="P85" s="13"/>
    </row>
    <row r="86" spans="1:20" s="11" customFormat="1" ht="23.25" customHeight="1" x14ac:dyDescent="0.25">
      <c r="C86" s="13"/>
      <c r="L86" s="13"/>
      <c r="N86" s="13"/>
      <c r="O86" s="13"/>
      <c r="P86" s="13"/>
    </row>
    <row r="87" spans="1:20" s="11" customFormat="1" ht="23.25" customHeight="1" x14ac:dyDescent="0.25">
      <c r="C87" s="13"/>
      <c r="L87" s="13"/>
      <c r="N87" s="13"/>
      <c r="O87" s="13"/>
      <c r="P87" s="13"/>
    </row>
    <row r="88" spans="1:20" s="11" customFormat="1" ht="23.25" hidden="1" customHeight="1" x14ac:dyDescent="0.25">
      <c r="C88" s="13"/>
      <c r="L88" s="13"/>
      <c r="N88" s="13"/>
      <c r="O88" s="13"/>
      <c r="P88" s="13"/>
    </row>
    <row r="89" spans="1:20" s="11" customFormat="1" ht="23.25" hidden="1" customHeight="1" x14ac:dyDescent="0.25">
      <c r="A89" s="3"/>
      <c r="B89" s="4" t="s">
        <v>6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20" s="11" customFormat="1" ht="23.25" hidden="1" customHeight="1" x14ac:dyDescent="0.25">
      <c r="A90" s="7"/>
      <c r="B90" s="2" t="s">
        <v>7</v>
      </c>
      <c r="C90" s="3"/>
      <c r="D90" s="3"/>
      <c r="E90" s="3"/>
      <c r="F90" s="3"/>
      <c r="G90" s="5"/>
      <c r="H90" s="5"/>
      <c r="I90" s="5"/>
      <c r="J90" s="5"/>
      <c r="K90" s="5"/>
      <c r="L90" s="5"/>
      <c r="M90" s="5"/>
      <c r="N90" s="5"/>
      <c r="O90" s="6"/>
      <c r="P90" s="3"/>
      <c r="Q90" s="3"/>
      <c r="R90" s="3"/>
      <c r="S90" s="3"/>
      <c r="T90" s="3"/>
    </row>
    <row r="91" spans="1:20" s="11" customFormat="1" ht="23.25" hidden="1" customHeight="1" x14ac:dyDescent="0.25">
      <c r="A91" s="3"/>
      <c r="B91" s="5" t="s">
        <v>8</v>
      </c>
      <c r="C91" s="3"/>
      <c r="D91" s="3"/>
      <c r="E91" s="3"/>
      <c r="F91" s="3"/>
      <c r="G91" s="5"/>
      <c r="H91" s="5"/>
      <c r="I91" s="5"/>
      <c r="J91" s="5"/>
      <c r="K91" s="5"/>
      <c r="L91" s="5"/>
      <c r="M91" s="5"/>
      <c r="N91" s="5"/>
      <c r="O91" s="6"/>
      <c r="P91" s="3"/>
      <c r="Q91" s="3"/>
      <c r="R91" s="3"/>
      <c r="S91" s="3"/>
      <c r="T91" s="3"/>
    </row>
    <row r="92" spans="1:20" s="11" customFormat="1" ht="23.25" hidden="1" customHeight="1" x14ac:dyDescent="0.25">
      <c r="A92" s="3"/>
      <c r="B92" s="5" t="s">
        <v>28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s="11" customFormat="1" ht="23.25" hidden="1" customHeight="1" x14ac:dyDescent="0.25">
      <c r="A93" s="3"/>
      <c r="B93" s="5" t="s">
        <v>26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s="11" customFormat="1" ht="23.25" hidden="1" customHeight="1" x14ac:dyDescent="0.25">
      <c r="A94" s="3"/>
      <c r="B94" s="5" t="s">
        <v>27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ht="23.25" hidden="1" customHeight="1" x14ac:dyDescent="0.2"/>
    <row r="96" spans="1:20" ht="23.25" hidden="1" customHeight="1" x14ac:dyDescent="0.2"/>
    <row r="97" ht="23.25" hidden="1" customHeight="1" x14ac:dyDescent="0.2"/>
    <row r="98" ht="23.25" hidden="1" customHeight="1" x14ac:dyDescent="0.2"/>
    <row r="99" ht="23.25" hidden="1" customHeight="1" x14ac:dyDescent="0.2"/>
    <row r="100" ht="18.75" hidden="1" customHeight="1" x14ac:dyDescent="0.2"/>
    <row r="101" ht="18.75" hidden="1" customHeight="1" x14ac:dyDescent="0.2"/>
    <row r="102" ht="18.75" hidden="1" customHeight="1" x14ac:dyDescent="0.2"/>
    <row r="103" ht="18.75" hidden="1" customHeight="1" x14ac:dyDescent="0.2"/>
    <row r="104" ht="18.75" customHeight="1" x14ac:dyDescent="0.2"/>
  </sheetData>
  <mergeCells count="23">
    <mergeCell ref="M1:S1"/>
    <mergeCell ref="M2:S2"/>
    <mergeCell ref="A5:T5"/>
    <mergeCell ref="A6:T6"/>
    <mergeCell ref="A7:T7"/>
    <mergeCell ref="A9:A10"/>
    <mergeCell ref="B9:B10"/>
    <mergeCell ref="C9:D9"/>
    <mergeCell ref="E9:E10"/>
    <mergeCell ref="F9:F10"/>
    <mergeCell ref="B65:N65"/>
    <mergeCell ref="M9:M10"/>
    <mergeCell ref="N9:N10"/>
    <mergeCell ref="O9:S9"/>
    <mergeCell ref="T9:T10"/>
    <mergeCell ref="J11:K11"/>
    <mergeCell ref="C58:F58"/>
    <mergeCell ref="G9:G10"/>
    <mergeCell ref="H9:H10"/>
    <mergeCell ref="I9:I10"/>
    <mergeCell ref="J9:J10"/>
    <mergeCell ref="K9:K10"/>
    <mergeCell ref="L9:L10"/>
  </mergeCells>
  <printOptions horizontalCentered="1"/>
  <pageMargins left="0" right="0" top="0.19685039370078741" bottom="0.35433070866141736" header="0.15748031496062992" footer="0.15748031496062992"/>
  <pageSetup paperSize="9" scale="70" orientation="landscape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Tổng hợp KQ xét tuyển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pttphuong</dc:creator>
  <cp:lastModifiedBy>Me</cp:lastModifiedBy>
  <cp:lastPrinted>2017-01-05T03:27:23Z</cp:lastPrinted>
  <dcterms:created xsi:type="dcterms:W3CDTF">2014-02-06T06:59:43Z</dcterms:created>
  <dcterms:modified xsi:type="dcterms:W3CDTF">2017-01-06T06:40:36Z</dcterms:modified>
</cp:coreProperties>
</file>